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marguello\AppData\Local\Temp\wz984c\"/>
    </mc:Choice>
  </mc:AlternateContent>
  <xr:revisionPtr revIDLastSave="0" documentId="13_ncr:1_{73931124-AA04-4150-99DF-35BD6E3935FE}" xr6:coauthVersionLast="47" xr6:coauthVersionMax="47" xr10:uidLastSave="{00000000-0000-0000-0000-000000000000}"/>
  <bookViews>
    <workbookView xWindow="-108" yWindow="-108" windowWidth="23256" windowHeight="12576" activeTab="1" xr2:uid="{DC570886-4A15-40E5-96AF-91222CE231EB}"/>
  </bookViews>
  <sheets>
    <sheet name="Data for Bar Graph (# days)" sheetId="12" r:id="rId1"/>
    <sheet name="Bar Graph (# years)" sheetId="16"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19" i="12" l="1"/>
  <c r="I19" i="16" l="1"/>
  <c r="K20" i="16"/>
  <c r="J19" i="16"/>
  <c r="D3" i="12"/>
  <c r="A19" i="16" l="1"/>
  <c r="D19" i="12"/>
  <c r="B19" i="16" s="1"/>
  <c r="J4" i="16"/>
  <c r="J5" i="16"/>
  <c r="J6" i="16"/>
  <c r="J7" i="16"/>
  <c r="J8" i="16"/>
  <c r="J9" i="16"/>
  <c r="J10" i="16"/>
  <c r="J11" i="16"/>
  <c r="J12" i="16"/>
  <c r="J13" i="16"/>
  <c r="J14" i="16"/>
  <c r="J15" i="16"/>
  <c r="J16" i="16"/>
  <c r="J17" i="16"/>
  <c r="J18" i="16"/>
  <c r="J3" i="16"/>
  <c r="A20" i="16" l="1"/>
  <c r="D20" i="12"/>
  <c r="V20" i="12"/>
  <c r="J20" i="16" l="1"/>
  <c r="B20" i="16"/>
  <c r="A18" i="16"/>
  <c r="A17" i="16"/>
  <c r="A16" i="16"/>
  <c r="A15" i="16"/>
  <c r="A14" i="16"/>
  <c r="A13" i="16"/>
  <c r="A12" i="16"/>
  <c r="A11" i="16"/>
  <c r="A10" i="16"/>
  <c r="A9" i="16"/>
  <c r="H8" i="16"/>
  <c r="A8" i="16"/>
  <c r="H7" i="16"/>
  <c r="A7" i="16"/>
  <c r="A6" i="16"/>
  <c r="A5" i="16"/>
  <c r="A4" i="16"/>
  <c r="H3" i="16"/>
  <c r="B3" i="16"/>
  <c r="A3" i="16"/>
  <c r="P9" i="12" l="1"/>
  <c r="K9" i="12"/>
  <c r="I9" i="12"/>
  <c r="H9" i="12"/>
  <c r="F9" i="12"/>
  <c r="D9" i="12"/>
  <c r="B9" i="16" l="1"/>
  <c r="C9" i="16"/>
  <c r="D9" i="16"/>
  <c r="E9" i="16"/>
  <c r="H9" i="16"/>
  <c r="O9" i="12"/>
  <c r="P13" i="12"/>
  <c r="K13" i="12"/>
  <c r="H13" i="12"/>
  <c r="F14" i="12"/>
  <c r="F13" i="12"/>
  <c r="D13" i="12"/>
  <c r="I13" i="12"/>
  <c r="B13" i="16" l="1"/>
  <c r="C13" i="16"/>
  <c r="C14" i="16"/>
  <c r="D13" i="16"/>
  <c r="E13" i="16"/>
  <c r="H13" i="16"/>
  <c r="L9" i="12"/>
  <c r="Q9" i="12" s="1"/>
  <c r="M9" i="12" s="1"/>
  <c r="F9" i="16" s="1"/>
  <c r="R9" i="12"/>
  <c r="S9" i="12" s="1"/>
  <c r="O13" i="12"/>
  <c r="R13" i="12" s="1"/>
  <c r="S13" i="12" s="1"/>
  <c r="L13" i="12"/>
  <c r="P18" i="12"/>
  <c r="K18" i="12"/>
  <c r="I18" i="12"/>
  <c r="H18" i="12"/>
  <c r="F18" i="12"/>
  <c r="D18" i="12"/>
  <c r="P17" i="12"/>
  <c r="K17" i="12"/>
  <c r="I17" i="12"/>
  <c r="H17" i="12"/>
  <c r="F17" i="12"/>
  <c r="D17" i="12"/>
  <c r="P16" i="12"/>
  <c r="K16" i="12"/>
  <c r="I16" i="12"/>
  <c r="H16" i="12"/>
  <c r="F16" i="12"/>
  <c r="D16" i="12"/>
  <c r="P15" i="12"/>
  <c r="K15" i="12"/>
  <c r="I15" i="12"/>
  <c r="H15" i="12"/>
  <c r="F15" i="12"/>
  <c r="D15" i="12"/>
  <c r="P14" i="12"/>
  <c r="K14" i="12"/>
  <c r="I14" i="12"/>
  <c r="H14" i="12"/>
  <c r="D14" i="12"/>
  <c r="P12" i="12"/>
  <c r="K12" i="12"/>
  <c r="I12" i="12"/>
  <c r="H12" i="12"/>
  <c r="F12" i="12"/>
  <c r="D12" i="12"/>
  <c r="P11" i="12"/>
  <c r="K11" i="12"/>
  <c r="I11" i="12"/>
  <c r="H11" i="12"/>
  <c r="F11" i="12"/>
  <c r="D11" i="12"/>
  <c r="P10" i="12"/>
  <c r="K10" i="12"/>
  <c r="I10" i="12"/>
  <c r="H10" i="12"/>
  <c r="F10" i="12"/>
  <c r="D10" i="12"/>
  <c r="K8" i="12"/>
  <c r="I8" i="12"/>
  <c r="H8" i="12"/>
  <c r="F8" i="12"/>
  <c r="D8" i="12"/>
  <c r="K7" i="12"/>
  <c r="I7" i="12"/>
  <c r="H7" i="12"/>
  <c r="F7" i="12"/>
  <c r="D7" i="12"/>
  <c r="P6" i="12"/>
  <c r="K6" i="12"/>
  <c r="I6" i="12"/>
  <c r="H6" i="12"/>
  <c r="F6" i="12"/>
  <c r="D6" i="12"/>
  <c r="P5" i="12"/>
  <c r="K5" i="12"/>
  <c r="I5" i="12"/>
  <c r="H5" i="12"/>
  <c r="F5" i="12"/>
  <c r="D5" i="12"/>
  <c r="P4" i="12"/>
  <c r="K4" i="12"/>
  <c r="I4" i="12"/>
  <c r="H4" i="12"/>
  <c r="F4" i="12"/>
  <c r="D4" i="12"/>
  <c r="K3" i="12"/>
  <c r="I3" i="12"/>
  <c r="H3" i="12"/>
  <c r="F3" i="12"/>
  <c r="Q13" i="12" l="1"/>
  <c r="M13" i="12" s="1"/>
  <c r="F13" i="16" s="1"/>
  <c r="T13" i="12"/>
  <c r="C3" i="16"/>
  <c r="D3" i="16"/>
  <c r="E3" i="16"/>
  <c r="B4" i="16"/>
  <c r="C4" i="16"/>
  <c r="D4" i="16"/>
  <c r="E4" i="16"/>
  <c r="H4" i="16"/>
  <c r="B5" i="16"/>
  <c r="C5" i="16"/>
  <c r="D5" i="16"/>
  <c r="E5" i="16"/>
  <c r="H5" i="16"/>
  <c r="B6" i="16"/>
  <c r="C6" i="16"/>
  <c r="D6" i="16"/>
  <c r="E6" i="16"/>
  <c r="H6" i="16"/>
  <c r="B7" i="16"/>
  <c r="C7" i="16"/>
  <c r="D7" i="16"/>
  <c r="E7" i="16"/>
  <c r="B8" i="16"/>
  <c r="C8" i="16"/>
  <c r="D8" i="16"/>
  <c r="E8" i="16"/>
  <c r="B10" i="16"/>
  <c r="C10" i="16"/>
  <c r="D10" i="16"/>
  <c r="E10" i="16"/>
  <c r="H10" i="16"/>
  <c r="B11" i="16"/>
  <c r="C11" i="16"/>
  <c r="D11" i="16"/>
  <c r="E11" i="16"/>
  <c r="H11" i="16"/>
  <c r="B12" i="16"/>
  <c r="C12" i="16"/>
  <c r="D12" i="16"/>
  <c r="E12" i="16"/>
  <c r="H12" i="16"/>
  <c r="B14" i="16"/>
  <c r="D14" i="16"/>
  <c r="E14" i="16"/>
  <c r="H14" i="16"/>
  <c r="B15" i="16"/>
  <c r="C15" i="16"/>
  <c r="D15" i="16"/>
  <c r="E15" i="16"/>
  <c r="H15" i="16"/>
  <c r="B16" i="16"/>
  <c r="C16" i="16"/>
  <c r="D16" i="16"/>
  <c r="E16" i="16"/>
  <c r="H16" i="16"/>
  <c r="B17" i="16"/>
  <c r="C17" i="16"/>
  <c r="D17" i="16"/>
  <c r="E17" i="16"/>
  <c r="H17" i="16"/>
  <c r="B18" i="16"/>
  <c r="C18" i="16"/>
  <c r="D18" i="16"/>
  <c r="E18" i="16"/>
  <c r="H18" i="16"/>
  <c r="O3" i="12"/>
  <c r="O4" i="12"/>
  <c r="O5" i="12"/>
  <c r="R5" i="12" s="1"/>
  <c r="S5" i="12" s="1"/>
  <c r="L5" i="12"/>
  <c r="Q5" i="12" s="1"/>
  <c r="M5" i="12" s="1"/>
  <c r="F5" i="16" s="1"/>
  <c r="O6" i="12"/>
  <c r="Q6" i="12" s="1"/>
  <c r="M6" i="12" s="1"/>
  <c r="F6" i="16" s="1"/>
  <c r="O7" i="12"/>
  <c r="R7" i="12" s="1"/>
  <c r="S7" i="12" s="1"/>
  <c r="O8" i="12"/>
  <c r="R8" i="12" s="1"/>
  <c r="S8" i="12" s="1"/>
  <c r="O10" i="12"/>
  <c r="L10" i="12" s="1"/>
  <c r="Q10" i="12" s="1"/>
  <c r="M10" i="12" s="1"/>
  <c r="F10" i="16" s="1"/>
  <c r="O11" i="12"/>
  <c r="R11" i="12" s="1"/>
  <c r="S11" i="12" s="1"/>
  <c r="L11" i="12"/>
  <c r="O12" i="12"/>
  <c r="R12" i="12" s="1"/>
  <c r="S12" i="12" s="1"/>
  <c r="L12" i="12"/>
  <c r="Q12" i="12" s="1"/>
  <c r="O14" i="12"/>
  <c r="R14" i="12" s="1"/>
  <c r="L14" i="12"/>
  <c r="O15" i="12"/>
  <c r="R15" i="12" s="1"/>
  <c r="L15" i="12"/>
  <c r="Q15" i="12" s="1"/>
  <c r="O16" i="12"/>
  <c r="R16" i="12" s="1"/>
  <c r="L16" i="12"/>
  <c r="O17" i="12"/>
  <c r="R17" i="12" s="1"/>
  <c r="L17" i="12"/>
  <c r="Q17" i="12" s="1"/>
  <c r="O18" i="12"/>
  <c r="R18" i="12" s="1"/>
  <c r="Q14" i="12" l="1"/>
  <c r="W13" i="12"/>
  <c r="L13" i="16" s="1"/>
  <c r="G13" i="16" s="1"/>
  <c r="Q16" i="12"/>
  <c r="Q11" i="12"/>
  <c r="M11" i="12" s="1"/>
  <c r="F11" i="16" s="1"/>
  <c r="M12" i="12"/>
  <c r="F12" i="16" s="1"/>
  <c r="W9" i="12"/>
  <c r="I13" i="16"/>
  <c r="T12" i="12"/>
  <c r="Q4" i="12"/>
  <c r="M4" i="12" s="1"/>
  <c r="F4" i="16" s="1"/>
  <c r="R4" i="12"/>
  <c r="S4" i="12" s="1"/>
  <c r="Q3" i="12"/>
  <c r="R3" i="12"/>
  <c r="S3" i="12" s="1"/>
  <c r="R6" i="12"/>
  <c r="S6" i="12" s="1"/>
  <c r="R10" i="12"/>
  <c r="S10" i="12" s="1"/>
  <c r="T9" i="12"/>
  <c r="L18" i="12"/>
  <c r="Q18" i="12" s="1"/>
  <c r="L8" i="12"/>
  <c r="Q8" i="12" s="1"/>
  <c r="M8" i="12" s="1"/>
  <c r="F8" i="16" s="1"/>
  <c r="L7" i="12"/>
  <c r="Q7" i="12" s="1"/>
  <c r="M7" i="12" s="1"/>
  <c r="F7" i="16" s="1"/>
  <c r="W7" i="12" l="1"/>
  <c r="W8" i="12"/>
  <c r="M18" i="12"/>
  <c r="F18" i="16" s="1"/>
  <c r="S18" i="12"/>
  <c r="T18" i="12" s="1"/>
  <c r="I18" i="16" s="1"/>
  <c r="W3" i="12"/>
  <c r="L3" i="16" s="1"/>
  <c r="G3" i="16" s="1"/>
  <c r="M3" i="12"/>
  <c r="F3" i="16" s="1"/>
  <c r="M14" i="12"/>
  <c r="F14" i="16" s="1"/>
  <c r="S14" i="12"/>
  <c r="T14" i="12" s="1"/>
  <c r="I14" i="16" s="1"/>
  <c r="W5" i="12"/>
  <c r="M15" i="12"/>
  <c r="F15" i="16" s="1"/>
  <c r="S15" i="12"/>
  <c r="M17" i="12"/>
  <c r="F17" i="16" s="1"/>
  <c r="S17" i="12"/>
  <c r="T17" i="12" s="1"/>
  <c r="I17" i="16" s="1"/>
  <c r="W11" i="12"/>
  <c r="W16" i="12"/>
  <c r="M16" i="12"/>
  <c r="F16" i="16" s="1"/>
  <c r="S16" i="12"/>
  <c r="T16" i="12" s="1"/>
  <c r="W12" i="12"/>
  <c r="L9" i="16"/>
  <c r="G9" i="16" s="1"/>
  <c r="M13" i="16"/>
  <c r="W18" i="12"/>
  <c r="L18" i="16" s="1"/>
  <c r="G18" i="16" s="1"/>
  <c r="W17" i="12"/>
  <c r="I12" i="16"/>
  <c r="W15" i="12"/>
  <c r="T15" i="12"/>
  <c r="W14" i="12"/>
  <c r="I9" i="16"/>
  <c r="W10" i="12"/>
  <c r="T10" i="12"/>
  <c r="W6" i="12"/>
  <c r="W4" i="12"/>
  <c r="L4" i="16" s="1"/>
  <c r="G4" i="16" s="1"/>
  <c r="T5" i="12"/>
  <c r="T4" i="12"/>
  <c r="L6" i="16" l="1"/>
  <c r="G6" i="16" s="1"/>
  <c r="L10" i="16"/>
  <c r="G10" i="16" s="1"/>
  <c r="L14" i="16"/>
  <c r="L15" i="16"/>
  <c r="G15" i="16" s="1"/>
  <c r="L17" i="16"/>
  <c r="G17" i="16" s="1"/>
  <c r="L12" i="16"/>
  <c r="L16" i="16"/>
  <c r="G16" i="16" s="1"/>
  <c r="L11" i="16"/>
  <c r="G11" i="16" s="1"/>
  <c r="L5" i="16"/>
  <c r="G5" i="16" s="1"/>
  <c r="L8" i="16"/>
  <c r="G8" i="16" s="1"/>
  <c r="L7" i="16"/>
  <c r="G7" i="16" s="1"/>
  <c r="I16" i="16"/>
  <c r="I15" i="16"/>
  <c r="I10" i="16"/>
  <c r="I4" i="16"/>
  <c r="I5" i="16"/>
  <c r="M9" i="16"/>
  <c r="T11" i="12"/>
  <c r="T8" i="12"/>
  <c r="T3" i="12"/>
  <c r="T6" i="12"/>
  <c r="M18" i="16"/>
  <c r="M17" i="16"/>
  <c r="G12" i="16" l="1"/>
  <c r="M12" i="16" s="1"/>
  <c r="G14" i="16"/>
  <c r="M14" i="16" s="1"/>
  <c r="M16" i="16"/>
  <c r="M15" i="16"/>
  <c r="M10" i="16"/>
  <c r="I8" i="16"/>
  <c r="I11" i="16"/>
  <c r="M5" i="16"/>
  <c r="I6" i="16"/>
  <c r="M4" i="16"/>
  <c r="I3" i="16"/>
  <c r="M3" i="16" s="1"/>
  <c r="T7" i="12"/>
  <c r="M11" i="16" l="1"/>
  <c r="M8" i="16"/>
  <c r="I7" i="16"/>
  <c r="M6" i="16"/>
  <c r="M7" i="16" l="1"/>
</calcChain>
</file>

<file path=xl/sharedStrings.xml><?xml version="1.0" encoding="utf-8"?>
<sst xmlns="http://schemas.openxmlformats.org/spreadsheetml/2006/main" count="91" uniqueCount="83">
  <si>
    <t>Patent Number</t>
  </si>
  <si>
    <t>Earliest Filing Date of earliest patent</t>
  </si>
  <si>
    <t>Earliest non-provisional priority date</t>
  </si>
  <si>
    <r>
      <t xml:space="preserve">Time from first patent earliest filing date </t>
    </r>
    <r>
      <rPr>
        <b/>
        <i/>
        <sz val="11"/>
        <color theme="1"/>
        <rFont val="Calibri"/>
        <family val="2"/>
        <scheme val="minor"/>
      </rPr>
      <t>to</t>
    </r>
    <r>
      <rPr>
        <sz val="11"/>
        <color theme="1"/>
        <rFont val="Calibri"/>
        <family val="2"/>
        <scheme val="minor"/>
      </rPr>
      <t xml:space="preserve"> earliest NP filing date of patent (# days)</t>
    </r>
  </si>
  <si>
    <t>Filing date</t>
  </si>
  <si>
    <r>
      <t xml:space="preserve">Earliest NP filing date </t>
    </r>
    <r>
      <rPr>
        <b/>
        <i/>
        <sz val="11"/>
        <color theme="1"/>
        <rFont val="Calibri"/>
        <family val="2"/>
        <scheme val="minor"/>
      </rPr>
      <t>to</t>
    </r>
    <r>
      <rPr>
        <sz val="11"/>
        <color theme="1"/>
        <rFont val="Calibri"/>
        <family val="2"/>
        <scheme val="minor"/>
      </rPr>
      <t xml:space="preserve"> application filing date (# days)</t>
    </r>
  </si>
  <si>
    <t>Issue date</t>
  </si>
  <si>
    <r>
      <t xml:space="preserve">Filing date </t>
    </r>
    <r>
      <rPr>
        <b/>
        <i/>
        <sz val="11"/>
        <color theme="1"/>
        <rFont val="Calibri"/>
        <family val="2"/>
        <scheme val="minor"/>
      </rPr>
      <t>to</t>
    </r>
    <r>
      <rPr>
        <sz val="11"/>
        <color theme="1"/>
        <rFont val="Calibri"/>
        <family val="2"/>
        <scheme val="minor"/>
      </rPr>
      <t xml:space="preserve"> issue date (# days)</t>
    </r>
  </si>
  <si>
    <t>17- or 20-Year Expiration Date (without TD)</t>
  </si>
  <si>
    <t>Approval (or NP approval) Date</t>
  </si>
  <si>
    <t>Time from Issue date to approval date (zero if issued after approval date) (# days)</t>
  </si>
  <si>
    <t>Expiration Date of Patent Referenced in Terminal Disclaimer (if no terminal disclaimer, link to 17/20-year expiration date)</t>
  </si>
  <si>
    <r>
      <t xml:space="preserve">First FDA Approval to Patent Expiration Date if issued pre-approval </t>
    </r>
    <r>
      <rPr>
        <b/>
        <u/>
        <sz val="11"/>
        <rFont val="Calibri"/>
        <family val="2"/>
        <scheme val="minor"/>
      </rPr>
      <t>OR</t>
    </r>
    <r>
      <rPr>
        <sz val="11"/>
        <color theme="1"/>
        <rFont val="Calibri"/>
        <family val="2"/>
        <scheme val="minor"/>
      </rPr>
      <t xml:space="preserve"> Issue Date to Expiration date if issued post-approval (# days). "Expiration date" is TD expiration date (Q) if sooner than 17/20-year expiration date (I). Else, use 17/20-year expiration date (I).</t>
    </r>
  </si>
  <si>
    <t>Patent Term Adjustment (# days)</t>
  </si>
  <si>
    <t>PTA-Adjusted Expiration Date (add PTA to 17/20-year expiration date)</t>
  </si>
  <si>
    <t>Patent Term Extension (# days)</t>
  </si>
  <si>
    <t>calculated OED Terminal Disclaimer Expiration Date (compare expiration of Terminal disclaimer patents)</t>
  </si>
  <si>
    <t>PTE-Adjusted Expiration Date (add PTE to PTA-adjusted expiration date)</t>
  </si>
  <si>
    <t>Pediatric Exclusivity (difference between PED and non-PED Orange Book expiration dates) (# days) OR DATE six months after calculated OED</t>
  </si>
  <si>
    <t xml:space="preserve">Pediatric exclusivity in days (# days) </t>
  </si>
  <si>
    <t>FDA Exclusivity Expiration Date</t>
  </si>
  <si>
    <t>FDA Exclusivity Period (for NCEs difference between approval date and exclusivity expiration date; N/A for patents) (# days)(for NP use other start date)</t>
  </si>
  <si>
    <t>Terminal Disclaimer (N/A if no shortening by the terminal disclaimer) (# days)</t>
  </si>
  <si>
    <t>#</t>
  </si>
  <si>
    <t>MM/DD/YYYY</t>
  </si>
  <si>
    <t>"=DATEDIF(B2, C2, "D")"</t>
  </si>
  <si>
    <t>"=DATEDIF(C2, E2, "D")"</t>
  </si>
  <si>
    <t>"=DATEDIF(E2, G2, "D")"</t>
  </si>
  <si>
    <t>"=DATE(YEAR(G3) + 17,MONTH(G3),DAY(J3))" or 20 year calculation in MM/DD/YYYY</t>
  </si>
  <si>
    <t>"=IF(G2&gt;J2, 0, DATEDIF(G2, J2, "D"))"</t>
  </si>
  <si>
    <t>MM/DD/YYYY (link to PTA-adjusted expiration date of earlier-filed patent's column P value; if no terminal disclaimer, link to patent's column I value)</t>
  </si>
  <si>
    <t xml:space="preserve">“=IF(G3&lt;J3, IF(R3&lt;I3, (R3-J3), (I3-J3)), IF(R3&lt;I3, (R3-G3), (I3-G3)))” </t>
  </si>
  <si>
    <t># (from Public PAIR or PALM)</t>
  </si>
  <si>
    <t>"=I2+N2"</t>
  </si>
  <si>
    <t>"=IF(L2&gt;O2, O2, L2)"</t>
  </si>
  <si>
    <t>"=O2+P2"</t>
  </si>
  <si>
    <t>"=DATE(YEAR(R2),MONTH(R2) +6,DAY(R2))"</t>
  </si>
  <si>
    <t>"=S2-R2"</t>
  </si>
  <si>
    <t>"=DATEDIF(J6, U6, "D")"</t>
  </si>
  <si>
    <t>"=DATEDIF(Q2, O2, "D")"</t>
  </si>
  <si>
    <t>5541206 (compound)</t>
  </si>
  <si>
    <t> </t>
  </si>
  <si>
    <t>5635523 (method)</t>
  </si>
  <si>
    <t>5648497 (compound)</t>
  </si>
  <si>
    <t>5674882 (method)</t>
  </si>
  <si>
    <t>5846987 (combination)</t>
  </si>
  <si>
    <t>5886036 (combination)</t>
  </si>
  <si>
    <t>5914332 (combination, compositions and method)</t>
  </si>
  <si>
    <t>5948436 (composition)</t>
  </si>
  <si>
    <t>6037157 (method)</t>
  </si>
  <si>
    <t>6232333 (composition)</t>
  </si>
  <si>
    <t>6284767 (method and composition)</t>
  </si>
  <si>
    <t>6458818 (composition)</t>
  </si>
  <si>
    <t>6521651 (composition)</t>
  </si>
  <si>
    <t>6703403 (method)</t>
  </si>
  <si>
    <t>7141593 (composition)</t>
  </si>
  <si>
    <t>7432294 (composition)</t>
  </si>
  <si>
    <t>PED</t>
  </si>
  <si>
    <t>FDA NP exclusivity</t>
  </si>
  <si>
    <t xml:space="preserve"> </t>
  </si>
  <si>
    <t>Patent Number OR Name of Exclusivity</t>
  </si>
  <si>
    <t>Column1 (gap before earliest priority date)</t>
  </si>
  <si>
    <t>Earliest priority date</t>
  </si>
  <si>
    <t>U.S. Patent Application Pending</t>
  </si>
  <si>
    <t>Awaiting FDA approval</t>
  </si>
  <si>
    <t>Drug &amp; Patent Approved (market exclusivity)</t>
  </si>
  <si>
    <t>Patent Term Adjustment</t>
  </si>
  <si>
    <t>Patent Term Extension</t>
  </si>
  <si>
    <t>FDCA Pediatric Exclusivity (PED)</t>
  </si>
  <si>
    <t>FDCA Exclusivity</t>
  </si>
  <si>
    <t>Terminal Disclaimer</t>
  </si>
  <si>
    <t>Total market exclusivity (NOT included in chart)</t>
  </si>
  <si>
    <t>"='Data for bar graph (# days)'!D2/365.25"</t>
  </si>
  <si>
    <t>"='Data for bar graph (# days)'!F2/365.25"</t>
  </si>
  <si>
    <t>"='Data for bar graph (# days)'!H2/365.25"</t>
  </si>
  <si>
    <t>"='Data for bar graph (# days)'!K2/365.25"</t>
  </si>
  <si>
    <t>"='Data for bar graph (# days)'!M2/365.25"</t>
  </si>
  <si>
    <t>"=IF(K2&gt;0, IF(((('Data for bar graph (# days)'!N2-'Data for bar graph (# days)'!W2))/365.25)&gt;0, (('Data for bar graph (# days)'!N2-'Data for bar graph (# days)'!W2))/365.25, 0), ('Data for bar graph (# days)'!N2/365.25))"</t>
  </si>
  <si>
    <t>"='Data for bar graph (# days)'!P2/365.25"</t>
  </si>
  <si>
    <t>"='Data for bar graph (# days)'!T2/365.25"</t>
  </si>
  <si>
    <t>"='Data for bar graph (# days)'!V2/365.25"</t>
  </si>
  <si>
    <t>"='Data for bar graph (# days)'!W2/365.25"</t>
  </si>
  <si>
    <t>"=SUM(C2:E2, G2:I2)-K2"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</si>
</sst>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d/yyyy;@"/>
    <numFmt numFmtId="165" formatCode="0.0"/>
  </numFmts>
  <fonts count="15" x14ac:knownFonts="1">
    <font>
      <sz val="11"/>
      <color theme="1"/>
      <name val="Calibri"/>
      <family val="2"/>
      <scheme val="minor"/>
    </font>
    <font>
      <sz val="11"/>
      <color theme="0"/>
      <name val="Calibri"/>
      <family val="2"/>
      <scheme val="minor"/>
    </font>
    <font>
      <b/>
      <u/>
      <sz val="11"/>
      <name val="Calibri"/>
      <family val="2"/>
      <scheme val="minor"/>
    </font>
    <font>
      <sz val="11"/>
      <name val="Calibri"/>
      <family val="2"/>
      <scheme val="minor"/>
    </font>
    <font>
      <b/>
      <i/>
      <sz val="11"/>
      <color theme="1"/>
      <name val="Calibri"/>
      <family val="2"/>
      <scheme val="minor"/>
    </font>
    <font>
      <u/>
      <sz val="11"/>
      <color theme="10"/>
      <name val="Calibri"/>
      <family val="2"/>
      <scheme val="minor"/>
    </font>
    <font>
      <sz val="11"/>
      <color rgb="FF000000"/>
      <name val="Calibri"/>
      <family val="2"/>
    </font>
    <font>
      <sz val="11"/>
      <name val="Calibri"/>
      <family val="2"/>
    </font>
    <font>
      <sz val="11"/>
      <color rgb="FF000000"/>
      <name val="Calibri"/>
      <family val="2"/>
      <scheme val="minor"/>
    </font>
    <font>
      <sz val="11"/>
      <color rgb="FFFFFFFF"/>
      <name val="Calibri"/>
      <family val="2"/>
    </font>
    <font>
      <u/>
      <sz val="11"/>
      <color rgb="FF000000"/>
      <name val="Calibri"/>
      <family val="2"/>
      <scheme val="minor"/>
    </font>
    <font>
      <b/>
      <sz val="11"/>
      <color rgb="FF000000"/>
      <name val="Calibri"/>
      <family val="2"/>
      <scheme val="minor"/>
    </font>
    <font>
      <sz val="11"/>
      <color rgb="FF000000"/>
      <name val="Calibri"/>
      <family val="2"/>
      <charset val="1"/>
    </font>
    <font>
      <u/>
      <sz val="11"/>
      <color theme="0"/>
      <name val="Calibri"/>
      <family val="2"/>
      <scheme val="minor"/>
    </font>
    <font>
      <sz val="11"/>
      <color theme="0"/>
      <name val="Calibri"/>
      <family val="2"/>
    </font>
  </fonts>
  <fills count="18">
    <fill>
      <patternFill patternType="none"/>
    </fill>
    <fill>
      <patternFill patternType="gray125"/>
    </fill>
    <fill>
      <patternFill patternType="solid">
        <fgColor theme="0" tint="-0.249977111117893"/>
        <bgColor indexed="64"/>
      </patternFill>
    </fill>
    <fill>
      <patternFill patternType="solid">
        <fgColor theme="7" tint="0.39997558519241921"/>
        <bgColor indexed="64"/>
      </patternFill>
    </fill>
    <fill>
      <patternFill patternType="solid">
        <fgColor rgb="FF00B0F0"/>
        <bgColor indexed="64"/>
      </patternFill>
    </fill>
    <fill>
      <patternFill patternType="solid">
        <fgColor theme="9"/>
        <bgColor indexed="64"/>
      </patternFill>
    </fill>
    <fill>
      <patternFill patternType="solid">
        <fgColor theme="4" tint="0.39997558519241921"/>
        <bgColor indexed="64"/>
      </patternFill>
    </fill>
    <fill>
      <patternFill patternType="solid">
        <fgColor theme="5" tint="-0.249977111117893"/>
        <bgColor indexed="64"/>
      </patternFill>
    </fill>
    <fill>
      <patternFill patternType="solid">
        <fgColor rgb="FFC00000"/>
        <bgColor indexed="64"/>
      </patternFill>
    </fill>
    <fill>
      <patternFill patternType="solid">
        <fgColor theme="0" tint="-0.14999847407452621"/>
        <bgColor indexed="64"/>
      </patternFill>
    </fill>
    <fill>
      <patternFill patternType="solid">
        <fgColor rgb="FFD9D9D9"/>
        <bgColor rgb="FF000000"/>
      </patternFill>
    </fill>
    <fill>
      <patternFill patternType="solid">
        <fgColor rgb="FF9BC2E6"/>
        <bgColor indexed="64"/>
      </patternFill>
    </fill>
    <fill>
      <patternFill patternType="solid">
        <fgColor rgb="FF002060"/>
        <bgColor indexed="64"/>
      </patternFill>
    </fill>
    <fill>
      <patternFill patternType="solid">
        <fgColor rgb="FFBDD7EE"/>
        <bgColor rgb="FF000000"/>
      </patternFill>
    </fill>
    <fill>
      <patternFill patternType="solid">
        <fgColor rgb="FF0070C0"/>
        <bgColor indexed="64"/>
      </patternFill>
    </fill>
    <fill>
      <patternFill patternType="solid">
        <fgColor rgb="FF0070C0"/>
        <bgColor rgb="FF000000"/>
      </patternFill>
    </fill>
    <fill>
      <patternFill patternType="solid">
        <fgColor theme="7" tint="-0.249977111117893"/>
        <bgColor indexed="64"/>
      </patternFill>
    </fill>
    <fill>
      <patternFill patternType="solid">
        <fgColor rgb="FFCC99FF"/>
        <bgColor indexed="64"/>
      </patternFill>
    </fill>
  </fills>
  <borders count="9">
    <border>
      <left/>
      <right/>
      <top/>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
      <left/>
      <right style="thin">
        <color indexed="64"/>
      </right>
      <top/>
      <bottom/>
      <diagonal/>
    </border>
  </borders>
  <cellStyleXfs count="2">
    <xf numFmtId="0" fontId="0" fillId="0" borderId="0"/>
    <xf numFmtId="0" fontId="5" fillId="0" borderId="0" applyNumberFormat="0" applyFill="0" applyBorder="0" applyAlignment="0" applyProtection="0"/>
  </cellStyleXfs>
  <cellXfs count="71">
    <xf numFmtId="0" fontId="0" fillId="0" borderId="0" xfId="0"/>
    <xf numFmtId="0" fontId="0" fillId="0" borderId="0" xfId="0" applyAlignment="1">
      <alignment horizontal="center"/>
    </xf>
    <xf numFmtId="0" fontId="3" fillId="6" borderId="1" xfId="0" applyFont="1" applyFill="1" applyBorder="1" applyAlignment="1">
      <alignment horizontal="center" vertical="center" wrapText="1"/>
    </xf>
    <xf numFmtId="0" fontId="0" fillId="0" borderId="4" xfId="0" applyFill="1" applyBorder="1" applyAlignment="1">
      <alignment horizontal="center" vertical="center" wrapText="1"/>
    </xf>
    <xf numFmtId="0" fontId="0" fillId="2" borderId="4" xfId="0" applyFill="1" applyBorder="1" applyAlignment="1">
      <alignment horizontal="center" vertical="center" wrapText="1"/>
    </xf>
    <xf numFmtId="0" fontId="0" fillId="8" borderId="4" xfId="0" applyFill="1" applyBorder="1" applyAlignment="1">
      <alignment horizontal="center" vertical="center" wrapText="1"/>
    </xf>
    <xf numFmtId="0" fontId="0" fillId="3" borderId="4" xfId="0" applyFill="1" applyBorder="1" applyAlignment="1">
      <alignment horizontal="center" vertical="center" wrapText="1"/>
    </xf>
    <xf numFmtId="0" fontId="0" fillId="5" borderId="4" xfId="0" applyFill="1" applyBorder="1" applyAlignment="1">
      <alignment horizontal="center" vertical="center" wrapText="1"/>
    </xf>
    <xf numFmtId="0" fontId="0" fillId="4" borderId="4" xfId="0" applyFill="1" applyBorder="1" applyAlignment="1">
      <alignment horizontal="center" vertical="center" wrapText="1"/>
    </xf>
    <xf numFmtId="0" fontId="1" fillId="7" borderId="4" xfId="0" applyFont="1" applyFill="1" applyBorder="1" applyAlignment="1">
      <alignment horizontal="center" vertical="center" wrapText="1"/>
    </xf>
    <xf numFmtId="0" fontId="0" fillId="0" borderId="0" xfId="0" applyBorder="1"/>
    <xf numFmtId="0" fontId="6" fillId="0" borderId="0" xfId="0" applyFont="1" applyFill="1" applyBorder="1" applyAlignment="1"/>
    <xf numFmtId="0" fontId="0" fillId="11" borderId="0" xfId="0" applyFill="1"/>
    <xf numFmtId="0" fontId="0" fillId="0" borderId="2" xfId="0" applyBorder="1" applyAlignment="1">
      <alignment horizontal="center" vertical="center" wrapText="1"/>
    </xf>
    <xf numFmtId="0" fontId="0" fillId="2" borderId="2" xfId="0" applyFill="1" applyBorder="1" applyAlignment="1">
      <alignment horizontal="center" vertical="center" wrapText="1"/>
    </xf>
    <xf numFmtId="0" fontId="0" fillId="8" borderId="2" xfId="0" applyFill="1" applyBorder="1" applyAlignment="1">
      <alignment horizontal="center" vertical="center" wrapText="1"/>
    </xf>
    <xf numFmtId="0" fontId="0" fillId="3" borderId="2" xfId="0" applyFill="1" applyBorder="1" applyAlignment="1">
      <alignment horizontal="center" vertical="center" wrapText="1"/>
    </xf>
    <xf numFmtId="0" fontId="0" fillId="5" borderId="2" xfId="0" applyFill="1" applyBorder="1" applyAlignment="1">
      <alignment horizontal="center" vertical="center" wrapText="1"/>
    </xf>
    <xf numFmtId="0" fontId="0" fillId="4" borderId="2" xfId="0" applyFill="1" applyBorder="1" applyAlignment="1">
      <alignment horizontal="center" vertical="center" wrapText="1"/>
    </xf>
    <xf numFmtId="0" fontId="1" fillId="12" borderId="2" xfId="0" applyFont="1" applyFill="1" applyBorder="1" applyAlignment="1">
      <alignment horizontal="center" vertical="center" wrapText="1"/>
    </xf>
    <xf numFmtId="0" fontId="1" fillId="7" borderId="2" xfId="0" applyFont="1" applyFill="1" applyBorder="1" applyAlignment="1">
      <alignment horizontal="center" vertical="center" wrapText="1"/>
    </xf>
    <xf numFmtId="0" fontId="0" fillId="0" borderId="0" xfId="0" applyFill="1" applyBorder="1" applyAlignment="1">
      <alignment horizontal="center" vertical="center" wrapText="1"/>
    </xf>
    <xf numFmtId="0" fontId="3" fillId="0" borderId="0" xfId="0" applyFont="1" applyFill="1" applyBorder="1" applyAlignment="1">
      <alignment horizontal="center" vertical="center" wrapText="1"/>
    </xf>
    <xf numFmtId="0" fontId="9" fillId="13" borderId="6"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1" fillId="12" borderId="4" xfId="0" applyFont="1" applyFill="1" applyBorder="1" applyAlignment="1">
      <alignment horizontal="center" vertical="center" wrapText="1"/>
    </xf>
    <xf numFmtId="0" fontId="0" fillId="14" borderId="0" xfId="0" applyFill="1"/>
    <xf numFmtId="0" fontId="0" fillId="14" borderId="4" xfId="0" applyFill="1" applyBorder="1" applyAlignment="1">
      <alignment horizontal="center" vertical="center" wrapText="1"/>
    </xf>
    <xf numFmtId="0" fontId="0" fillId="0" borderId="0" xfId="0" applyAlignment="1">
      <alignment vertical="center"/>
    </xf>
    <xf numFmtId="0" fontId="0" fillId="0" borderId="3" xfId="0" applyFill="1" applyBorder="1" applyAlignment="1">
      <alignment horizontal="center" vertical="center" wrapText="1"/>
    </xf>
    <xf numFmtId="0" fontId="6" fillId="0" borderId="0" xfId="0" applyFont="1" applyFill="1" applyBorder="1" applyAlignment="1">
      <alignment horizontal="center" vertical="center"/>
    </xf>
    <xf numFmtId="0" fontId="6" fillId="0" borderId="0" xfId="0" applyFont="1" applyFill="1" applyBorder="1" applyAlignment="1">
      <alignment horizontal="center" vertical="center" wrapText="1"/>
    </xf>
    <xf numFmtId="0" fontId="1" fillId="16" borderId="2" xfId="0" applyFont="1" applyFill="1" applyBorder="1" applyAlignment="1">
      <alignment horizontal="center" vertical="center" wrapText="1"/>
    </xf>
    <xf numFmtId="0" fontId="3" fillId="17" borderId="2" xfId="0" applyFont="1" applyFill="1" applyBorder="1" applyAlignment="1">
      <alignment horizontal="center" vertical="center" wrapText="1"/>
    </xf>
    <xf numFmtId="0" fontId="8" fillId="0" borderId="0" xfId="0" applyFont="1" applyBorder="1" applyAlignment="1">
      <alignment horizontal="left"/>
    </xf>
    <xf numFmtId="0" fontId="8" fillId="0" borderId="0" xfId="0" applyFont="1" applyBorder="1"/>
    <xf numFmtId="2" fontId="1" fillId="12" borderId="0" xfId="0" applyNumberFormat="1" applyFont="1" applyFill="1" applyBorder="1" applyAlignment="1">
      <alignment horizontal="center"/>
    </xf>
    <xf numFmtId="0" fontId="1" fillId="12" borderId="0" xfId="0" applyFont="1" applyFill="1" applyBorder="1"/>
    <xf numFmtId="165" fontId="1" fillId="12" borderId="0" xfId="0" applyNumberFormat="1" applyFont="1" applyFill="1" applyBorder="1"/>
    <xf numFmtId="0" fontId="0" fillId="9" borderId="5" xfId="0" applyFill="1" applyBorder="1" applyAlignment="1">
      <alignment horizontal="center" vertical="center" wrapText="1"/>
    </xf>
    <xf numFmtId="2" fontId="8" fillId="0" borderId="0" xfId="0" applyNumberFormat="1" applyFont="1" applyFill="1" applyBorder="1" applyAlignment="1">
      <alignment horizontal="center" vertical="center" wrapText="1"/>
    </xf>
    <xf numFmtId="165" fontId="8" fillId="0" borderId="0" xfId="0" applyNumberFormat="1" applyFont="1" applyFill="1" applyBorder="1" applyAlignment="1">
      <alignment horizontal="center" vertical="center" wrapText="1"/>
    </xf>
    <xf numFmtId="165" fontId="1" fillId="12" borderId="0" xfId="0" applyNumberFormat="1" applyFont="1" applyFill="1" applyBorder="1" applyAlignment="1">
      <alignment horizontal="center" vertical="center" wrapText="1"/>
    </xf>
    <xf numFmtId="14" fontId="6" fillId="0" borderId="0" xfId="0" applyNumberFormat="1" applyFont="1" applyFill="1" applyBorder="1" applyAlignment="1">
      <alignment horizontal="center" vertical="center"/>
    </xf>
    <xf numFmtId="0" fontId="10" fillId="0" borderId="0" xfId="1" applyFont="1" applyFill="1" applyBorder="1" applyAlignment="1">
      <alignment horizontal="center" vertical="center"/>
    </xf>
    <xf numFmtId="0" fontId="8" fillId="0" borderId="0" xfId="0" applyFont="1" applyFill="1" applyBorder="1" applyAlignment="1">
      <alignment horizontal="center" vertical="center"/>
    </xf>
    <xf numFmtId="0" fontId="8" fillId="0" borderId="0" xfId="0" applyFont="1" applyFill="1" applyBorder="1"/>
    <xf numFmtId="1" fontId="8" fillId="0" borderId="0" xfId="0" applyNumberFormat="1" applyFont="1" applyFill="1" applyBorder="1" applyAlignment="1">
      <alignment horizontal="center" vertical="center"/>
    </xf>
    <xf numFmtId="14" fontId="8" fillId="0" borderId="0" xfId="0" applyNumberFormat="1" applyFont="1" applyFill="1" applyBorder="1" applyAlignment="1">
      <alignment horizontal="center" vertical="center" wrapText="1"/>
    </xf>
    <xf numFmtId="14" fontId="8" fillId="0" borderId="0" xfId="0" applyNumberFormat="1" applyFont="1" applyFill="1" applyBorder="1" applyAlignment="1">
      <alignment horizontal="center" vertical="center"/>
    </xf>
    <xf numFmtId="164" fontId="8" fillId="0" borderId="0" xfId="0" applyNumberFormat="1" applyFont="1" applyFill="1" applyBorder="1" applyAlignment="1">
      <alignment horizontal="center" vertical="center"/>
    </xf>
    <xf numFmtId="0" fontId="8" fillId="0" borderId="0" xfId="0" applyFont="1" applyFill="1" applyBorder="1" applyAlignment="1">
      <alignment horizontal="center" vertical="center" wrapText="1"/>
    </xf>
    <xf numFmtId="0" fontId="10" fillId="0" borderId="0" xfId="1" applyFont="1" applyFill="1" applyBorder="1" applyAlignment="1">
      <alignment horizontal="center" vertical="center" wrapText="1"/>
    </xf>
    <xf numFmtId="1" fontId="8" fillId="0" borderId="0" xfId="0" applyNumberFormat="1" applyFont="1" applyFill="1" applyBorder="1" applyAlignment="1">
      <alignment horizontal="center" vertical="center" wrapText="1"/>
    </xf>
    <xf numFmtId="164" fontId="8" fillId="0" borderId="0" xfId="0" applyNumberFormat="1" applyFont="1" applyFill="1" applyBorder="1" applyAlignment="1">
      <alignment horizontal="center" vertical="center" wrapText="1"/>
    </xf>
    <xf numFmtId="14" fontId="11" fillId="0" borderId="0" xfId="0" applyNumberFormat="1" applyFont="1" applyFill="1" applyBorder="1" applyAlignment="1">
      <alignment horizontal="center" vertical="center" wrapText="1"/>
    </xf>
    <xf numFmtId="0" fontId="12" fillId="0" borderId="0" xfId="0" quotePrefix="1" applyFont="1" applyFill="1" applyBorder="1" applyAlignment="1">
      <alignment horizontal="center" vertical="center" wrapText="1"/>
    </xf>
    <xf numFmtId="0" fontId="6" fillId="10" borderId="7" xfId="0" applyFont="1" applyFill="1" applyBorder="1" applyAlignment="1">
      <alignment horizontal="center" vertical="center" wrapText="1"/>
    </xf>
    <xf numFmtId="0" fontId="6" fillId="10" borderId="8" xfId="0" applyFont="1" applyFill="1" applyBorder="1" applyAlignment="1">
      <alignment horizontal="center" vertical="center" wrapText="1"/>
    </xf>
    <xf numFmtId="0" fontId="6" fillId="15" borderId="8" xfId="0" applyFont="1" applyFill="1" applyBorder="1" applyAlignment="1">
      <alignment horizontal="center" vertical="center" wrapText="1"/>
    </xf>
    <xf numFmtId="0" fontId="0" fillId="9" borderId="7" xfId="0" applyFill="1" applyBorder="1" applyAlignment="1">
      <alignment horizontal="center" vertical="center" wrapText="1"/>
    </xf>
    <xf numFmtId="0" fontId="7" fillId="13" borderId="8" xfId="0" applyFont="1" applyFill="1" applyBorder="1" applyAlignment="1">
      <alignment horizontal="center" vertical="center" wrapText="1"/>
    </xf>
    <xf numFmtId="0" fontId="3" fillId="9" borderId="7" xfId="0" applyFont="1" applyFill="1" applyBorder="1" applyAlignment="1">
      <alignment horizontal="center" vertical="center" wrapText="1"/>
    </xf>
    <xf numFmtId="0" fontId="7" fillId="10" borderId="8" xfId="0" applyFont="1" applyFill="1" applyBorder="1" applyAlignment="1">
      <alignment horizontal="center" vertical="center" wrapText="1"/>
    </xf>
    <xf numFmtId="0" fontId="13" fillId="12" borderId="0" xfId="1" applyFont="1" applyFill="1" applyBorder="1" applyAlignment="1">
      <alignment horizontal="center" vertical="center"/>
    </xf>
    <xf numFmtId="14" fontId="1" fillId="12" borderId="0" xfId="0" applyNumberFormat="1" applyFont="1" applyFill="1" applyBorder="1" applyAlignment="1">
      <alignment horizontal="center" vertical="center"/>
    </xf>
    <xf numFmtId="1" fontId="1" fillId="12" borderId="0" xfId="0" applyNumberFormat="1" applyFont="1" applyFill="1" applyBorder="1" applyAlignment="1">
      <alignment horizontal="center" vertical="center"/>
    </xf>
    <xf numFmtId="0" fontId="1" fillId="12" borderId="0" xfId="0" applyFont="1" applyFill="1" applyBorder="1" applyAlignment="1">
      <alignment horizontal="center" vertical="center"/>
    </xf>
    <xf numFmtId="164" fontId="1" fillId="12" borderId="0" xfId="0" applyNumberFormat="1" applyFont="1" applyFill="1" applyBorder="1" applyAlignment="1">
      <alignment horizontal="center" vertical="center"/>
    </xf>
    <xf numFmtId="14" fontId="14" fillId="12" borderId="0" xfId="0" applyNumberFormat="1" applyFont="1" applyFill="1" applyBorder="1" applyAlignment="1">
      <alignment horizontal="center" vertical="center"/>
    </xf>
    <xf numFmtId="0" fontId="14" fillId="12" borderId="0" xfId="0" applyFont="1" applyFill="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colors>
    <mruColors>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spc="0" baseline="0">
                <a:solidFill>
                  <a:sysClr val="windowText" lastClr="000000"/>
                </a:solidFill>
                <a:latin typeface="+mn-lt"/>
                <a:ea typeface="+mn-ea"/>
                <a:cs typeface="+mn-cs"/>
              </a:defRPr>
            </a:pPr>
            <a:r>
              <a:rPr lang="en-US" sz="1800" b="1">
                <a:solidFill>
                  <a:sysClr val="windowText" lastClr="000000"/>
                </a:solidFill>
              </a:rPr>
              <a:t>Kaletra (lopinavir/ritonavir</a:t>
            </a:r>
            <a:r>
              <a:rPr lang="en-US" sz="1800" b="1" baseline="0">
                <a:solidFill>
                  <a:sysClr val="windowText" lastClr="000000"/>
                </a:solidFill>
              </a:rPr>
              <a:t>; </a:t>
            </a:r>
            <a:r>
              <a:rPr lang="en-US" sz="1800" b="1">
                <a:solidFill>
                  <a:sysClr val="windowText" lastClr="000000"/>
                </a:solidFill>
              </a:rPr>
              <a:t>NDA 21226) </a:t>
            </a:r>
          </a:p>
        </c:rich>
      </c:tx>
      <c:overlay val="0"/>
      <c:spPr>
        <a:noFill/>
        <a:ln>
          <a:noFill/>
        </a:ln>
        <a:effectLst/>
      </c:spPr>
      <c:txPr>
        <a:bodyPr rot="0" spcFirstLastPara="1" vertOverflow="ellipsis" vert="horz" wrap="square" anchor="ctr" anchorCtr="1"/>
        <a:lstStyle/>
        <a:p>
          <a:pPr>
            <a:defRPr sz="18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189201130464726"/>
          <c:y val="4.7975280043208036E-2"/>
          <c:w val="0.85707464627571495"/>
          <c:h val="0.82531085269964422"/>
        </c:manualLayout>
      </c:layout>
      <c:barChart>
        <c:barDir val="bar"/>
        <c:grouping val="stacked"/>
        <c:varyColors val="0"/>
        <c:ser>
          <c:idx val="0"/>
          <c:order val="0"/>
          <c:tx>
            <c:strRef>
              <c:f>'Bar Graph (# years)'!$B$1</c:f>
              <c:strCache>
                <c:ptCount val="1"/>
                <c:pt idx="0">
                  <c:v>Column1 (gap before earliest priority date)</c:v>
                </c:pt>
              </c:strCache>
            </c:strRef>
          </c:tx>
          <c:spPr>
            <a:solidFill>
              <a:sysClr val="window" lastClr="FFFFFF"/>
            </a:solidFill>
            <a:ln>
              <a:solidFill>
                <a:schemeClr val="bg1"/>
              </a:solidFill>
            </a:ln>
            <a:effectLst/>
          </c:spPr>
          <c:invertIfNegative val="0"/>
          <c:cat>
            <c:strRef>
              <c:extLst>
                <c:ext xmlns:c15="http://schemas.microsoft.com/office/drawing/2012/chart" uri="{02D57815-91ED-43cb-92C2-25804820EDAC}">
                  <c15:fullRef>
                    <c15:sqref>'Bar Graph (# years)'!$A$3:$A$20</c15:sqref>
                  </c15:fullRef>
                </c:ext>
              </c:extLst>
              <c:f>('Bar Graph (# years)'!$A$3:$A$18,'Bar Graph (# years)'!$A$20)</c:f>
              <c:strCache>
                <c:ptCount val="17"/>
                <c:pt idx="0">
                  <c:v>5541206 (compound)</c:v>
                </c:pt>
                <c:pt idx="1">
                  <c:v>5635523 (method)</c:v>
                </c:pt>
                <c:pt idx="2">
                  <c:v>5648497 (compound)</c:v>
                </c:pt>
                <c:pt idx="3">
                  <c:v>5674882 (method)</c:v>
                </c:pt>
                <c:pt idx="4">
                  <c:v>5846987 (combination)</c:v>
                </c:pt>
                <c:pt idx="5">
                  <c:v>5886036 (combination)</c:v>
                </c:pt>
                <c:pt idx="6">
                  <c:v>5914332 (combination, compositions and method)</c:v>
                </c:pt>
                <c:pt idx="7">
                  <c:v>5948436 (composition)</c:v>
                </c:pt>
                <c:pt idx="8">
                  <c:v>6037157 (method)</c:v>
                </c:pt>
                <c:pt idx="9">
                  <c:v>6232333 (composition)</c:v>
                </c:pt>
                <c:pt idx="10">
                  <c:v>6284767 (method and composition)</c:v>
                </c:pt>
                <c:pt idx="11">
                  <c:v>6458818 (composition)</c:v>
                </c:pt>
                <c:pt idx="12">
                  <c:v>6521651 (composition)</c:v>
                </c:pt>
                <c:pt idx="13">
                  <c:v>6703403 (method)</c:v>
                </c:pt>
                <c:pt idx="14">
                  <c:v>7141593 (composition)</c:v>
                </c:pt>
                <c:pt idx="15">
                  <c:v>7432294 (composition)</c:v>
                </c:pt>
                <c:pt idx="16">
                  <c:v>FDA NP exclusivity</c:v>
                </c:pt>
              </c:strCache>
            </c:strRef>
          </c:cat>
          <c:val>
            <c:numRef>
              <c:extLst>
                <c:ext xmlns:c15="http://schemas.microsoft.com/office/drawing/2012/chart" uri="{02D57815-91ED-43cb-92C2-25804820EDAC}">
                  <c15:fullRef>
                    <c15:sqref>'Bar Graph (# years)'!$B$3:$B$20</c15:sqref>
                  </c15:fullRef>
                </c:ext>
              </c:extLst>
              <c:f>('Bar Graph (# years)'!$B$3:$B$18,'Bar Graph (# years)'!$B$20)</c:f>
              <c:numCache>
                <c:formatCode>0.00</c:formatCode>
                <c:ptCount val="17"/>
                <c:pt idx="0">
                  <c:v>0</c:v>
                </c:pt>
                <c:pt idx="1">
                  <c:v>0</c:v>
                </c:pt>
                <c:pt idx="2">
                  <c:v>0</c:v>
                </c:pt>
                <c:pt idx="3">
                  <c:v>0</c:v>
                </c:pt>
                <c:pt idx="4">
                  <c:v>3.6030116358658453</c:v>
                </c:pt>
                <c:pt idx="5">
                  <c:v>3.6030116358658453</c:v>
                </c:pt>
                <c:pt idx="6">
                  <c:v>6.5571526351813825</c:v>
                </c:pt>
                <c:pt idx="7">
                  <c:v>4.3093771389459272</c:v>
                </c:pt>
                <c:pt idx="8">
                  <c:v>7.0937713894592749</c:v>
                </c:pt>
                <c:pt idx="9">
                  <c:v>8.4599589322381927</c:v>
                </c:pt>
                <c:pt idx="10">
                  <c:v>6.5571526351813825</c:v>
                </c:pt>
                <c:pt idx="11">
                  <c:v>8.4599589322381927</c:v>
                </c:pt>
                <c:pt idx="12">
                  <c:v>8.4599589322381927</c:v>
                </c:pt>
                <c:pt idx="13">
                  <c:v>7.0937713894592749</c:v>
                </c:pt>
                <c:pt idx="14">
                  <c:v>10.997946611909651</c:v>
                </c:pt>
                <c:pt idx="15">
                  <c:v>10.997946611909651</c:v>
                </c:pt>
                <c:pt idx="16">
                  <c:v>15.93429158110883</c:v>
                </c:pt>
              </c:numCache>
            </c:numRef>
          </c:val>
          <c:extLst>
            <c:ext xmlns:c16="http://schemas.microsoft.com/office/drawing/2014/chart" uri="{C3380CC4-5D6E-409C-BE32-E72D297353CC}">
              <c16:uniqueId val="{00000000-3AA8-4D94-BBF9-B182FC2CCC47}"/>
            </c:ext>
          </c:extLst>
        </c:ser>
        <c:ser>
          <c:idx val="1"/>
          <c:order val="1"/>
          <c:tx>
            <c:strRef>
              <c:f>'Bar Graph (# years)'!$C$1</c:f>
              <c:strCache>
                <c:ptCount val="1"/>
                <c:pt idx="0">
                  <c:v>Earliest priority date</c:v>
                </c:pt>
              </c:strCache>
            </c:strRef>
          </c:tx>
          <c:spPr>
            <a:pattFill prst="ltHorz">
              <a:fgClr>
                <a:schemeClr val="bg1">
                  <a:lumMod val="75000"/>
                </a:schemeClr>
              </a:fgClr>
              <a:bgClr>
                <a:schemeClr val="bg1"/>
              </a:bgClr>
            </a:pattFill>
            <a:ln>
              <a:noFill/>
            </a:ln>
            <a:effectLst/>
            <a:scene3d>
              <a:camera prst="orthographicFront"/>
              <a:lightRig rig="threePt" dir="t"/>
            </a:scene3d>
            <a:sp3d>
              <a:bevelT/>
            </a:sp3d>
          </c:spPr>
          <c:invertIfNegative val="0"/>
          <c:dLbls>
            <c:dLbl>
              <c:idx val="8"/>
              <c:delete val="1"/>
              <c:extLst>
                <c:ext xmlns:c15="http://schemas.microsoft.com/office/drawing/2012/chart" uri="{CE6537A1-D6FC-4f65-9D91-7224C49458BB}"/>
                <c:ext xmlns:c16="http://schemas.microsoft.com/office/drawing/2014/chart" uri="{C3380CC4-5D6E-409C-BE32-E72D297353CC}">
                  <c16:uniqueId val="{00000005-0BBB-4CA8-B254-3C9B3497A16C}"/>
                </c:ext>
              </c:extLst>
            </c:dLbl>
            <c:dLbl>
              <c:idx val="9"/>
              <c:delete val="1"/>
              <c:extLst>
                <c:ext xmlns:c15="http://schemas.microsoft.com/office/drawing/2012/chart" uri="{CE6537A1-D6FC-4f65-9D91-7224C49458BB}"/>
                <c:ext xmlns:c16="http://schemas.microsoft.com/office/drawing/2014/chart" uri="{C3380CC4-5D6E-409C-BE32-E72D297353CC}">
                  <c16:uniqueId val="{00000004-0BBB-4CA8-B254-3C9B3497A16C}"/>
                </c:ext>
              </c:extLst>
            </c:dLbl>
            <c:dLbl>
              <c:idx val="14"/>
              <c:delete val="1"/>
              <c:extLst>
                <c:ext xmlns:c15="http://schemas.microsoft.com/office/drawing/2012/chart" uri="{CE6537A1-D6FC-4f65-9D91-7224C49458BB}"/>
                <c:ext xmlns:c16="http://schemas.microsoft.com/office/drawing/2014/chart" uri="{C3380CC4-5D6E-409C-BE32-E72D297353CC}">
                  <c16:uniqueId val="{00000003-0BBB-4CA8-B254-3C9B3497A16C}"/>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'Bar Graph (# years)'!$A$3:$A$20</c15:sqref>
                  </c15:fullRef>
                </c:ext>
              </c:extLst>
              <c:f>('Bar Graph (# years)'!$A$3:$A$18,'Bar Graph (# years)'!$A$20)</c:f>
              <c:strCache>
                <c:ptCount val="17"/>
                <c:pt idx="0">
                  <c:v>5541206 (compound)</c:v>
                </c:pt>
                <c:pt idx="1">
                  <c:v>5635523 (method)</c:v>
                </c:pt>
                <c:pt idx="2">
                  <c:v>5648497 (compound)</c:v>
                </c:pt>
                <c:pt idx="3">
                  <c:v>5674882 (method)</c:v>
                </c:pt>
                <c:pt idx="4">
                  <c:v>5846987 (combination)</c:v>
                </c:pt>
                <c:pt idx="5">
                  <c:v>5886036 (combination)</c:v>
                </c:pt>
                <c:pt idx="6">
                  <c:v>5914332 (combination, compositions and method)</c:v>
                </c:pt>
                <c:pt idx="7">
                  <c:v>5948436 (composition)</c:v>
                </c:pt>
                <c:pt idx="8">
                  <c:v>6037157 (method)</c:v>
                </c:pt>
                <c:pt idx="9">
                  <c:v>6232333 (composition)</c:v>
                </c:pt>
                <c:pt idx="10">
                  <c:v>6284767 (method and composition)</c:v>
                </c:pt>
                <c:pt idx="11">
                  <c:v>6458818 (composition)</c:v>
                </c:pt>
                <c:pt idx="12">
                  <c:v>6521651 (composition)</c:v>
                </c:pt>
                <c:pt idx="13">
                  <c:v>6703403 (method)</c:v>
                </c:pt>
                <c:pt idx="14">
                  <c:v>7141593 (composition)</c:v>
                </c:pt>
                <c:pt idx="15">
                  <c:v>7432294 (composition)</c:v>
                </c:pt>
                <c:pt idx="16">
                  <c:v>FDA NP exclusivity</c:v>
                </c:pt>
              </c:strCache>
            </c:strRef>
          </c:cat>
          <c:val>
            <c:numRef>
              <c:extLst>
                <c:ext xmlns:c15="http://schemas.microsoft.com/office/drawing/2012/chart" uri="{02D57815-91ED-43cb-92C2-25804820EDAC}">
                  <c15:fullRef>
                    <c15:sqref>'Bar Graph (# years)'!$C$3:$C$20</c15:sqref>
                  </c15:fullRef>
                </c:ext>
              </c:extLst>
              <c:f>('Bar Graph (# years)'!$C$3:$C$18,'Bar Graph (# years)'!$C$20)</c:f>
              <c:numCache>
                <c:formatCode>0.00</c:formatCode>
                <c:ptCount val="17"/>
                <c:pt idx="0">
                  <c:v>5.9219712525667347</c:v>
                </c:pt>
                <c:pt idx="1">
                  <c:v>5.8699520876112254</c:v>
                </c:pt>
                <c:pt idx="2">
                  <c:v>5.8343600273785077</c:v>
                </c:pt>
                <c:pt idx="3">
                  <c:v>5.848049281314168</c:v>
                </c:pt>
                <c:pt idx="4">
                  <c:v>4.2217659137577002</c:v>
                </c:pt>
                <c:pt idx="5">
                  <c:v>4.2217659137577002</c:v>
                </c:pt>
                <c:pt idx="6">
                  <c:v>0.94182067077344289</c:v>
                </c:pt>
                <c:pt idx="7">
                  <c:v>4.7638603696098567</c:v>
                </c:pt>
                <c:pt idx="8">
                  <c:v>0</c:v>
                </c:pt>
                <c:pt idx="9">
                  <c:v>0</c:v>
                </c:pt>
                <c:pt idx="10">
                  <c:v>2.9869952087611225</c:v>
                </c:pt>
                <c:pt idx="11">
                  <c:v>1.6481861738535251</c:v>
                </c:pt>
                <c:pt idx="12">
                  <c:v>1.839835728952772</c:v>
                </c:pt>
                <c:pt idx="13">
                  <c:v>5.2347707049965777</c:v>
                </c:pt>
                <c:pt idx="14">
                  <c:v>0</c:v>
                </c:pt>
                <c:pt idx="15">
                  <c:v>6.3901437371663246</c:v>
                </c:pt>
              </c:numCache>
            </c:numRef>
          </c:val>
          <c:extLst>
            <c:ext xmlns:c16="http://schemas.microsoft.com/office/drawing/2014/chart" uri="{C3380CC4-5D6E-409C-BE32-E72D297353CC}">
              <c16:uniqueId val="{00000004-9955-4949-9261-4FB35AE2C30B}"/>
            </c:ext>
          </c:extLst>
        </c:ser>
        <c:ser>
          <c:idx val="2"/>
          <c:order val="2"/>
          <c:tx>
            <c:strRef>
              <c:f>'Bar Graph (# years)'!$D$1</c:f>
              <c:strCache>
                <c:ptCount val="1"/>
                <c:pt idx="0">
                  <c:v>U.S. Patent Application Pending</c:v>
                </c:pt>
              </c:strCache>
            </c:strRef>
          </c:tx>
          <c:spPr>
            <a:pattFill prst="pct25">
              <a:fgClr>
                <a:srgbClr val="C00000"/>
              </a:fgClr>
              <a:bgClr>
                <a:schemeClr val="bg1"/>
              </a:bgClr>
            </a:pattFill>
            <a:ln>
              <a:noFill/>
            </a:ln>
            <a:effectLst/>
            <a:scene3d>
              <a:camera prst="orthographicFront"/>
              <a:lightRig rig="threePt" dir="t"/>
            </a:scene3d>
            <a:sp3d>
              <a:bevelT/>
            </a:sp3d>
          </c:spPr>
          <c:invertIfNegative val="0"/>
          <c:dLbls>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'Bar Graph (# years)'!$A$3:$A$20</c15:sqref>
                  </c15:fullRef>
                </c:ext>
              </c:extLst>
              <c:f>('Bar Graph (# years)'!$A$3:$A$18,'Bar Graph (# years)'!$A$20)</c:f>
              <c:strCache>
                <c:ptCount val="17"/>
                <c:pt idx="0">
                  <c:v>5541206 (compound)</c:v>
                </c:pt>
                <c:pt idx="1">
                  <c:v>5635523 (method)</c:v>
                </c:pt>
                <c:pt idx="2">
                  <c:v>5648497 (compound)</c:v>
                </c:pt>
                <c:pt idx="3">
                  <c:v>5674882 (method)</c:v>
                </c:pt>
                <c:pt idx="4">
                  <c:v>5846987 (combination)</c:v>
                </c:pt>
                <c:pt idx="5">
                  <c:v>5886036 (combination)</c:v>
                </c:pt>
                <c:pt idx="6">
                  <c:v>5914332 (combination, compositions and method)</c:v>
                </c:pt>
                <c:pt idx="7">
                  <c:v>5948436 (composition)</c:v>
                </c:pt>
                <c:pt idx="8">
                  <c:v>6037157 (method)</c:v>
                </c:pt>
                <c:pt idx="9">
                  <c:v>6232333 (composition)</c:v>
                </c:pt>
                <c:pt idx="10">
                  <c:v>6284767 (method and composition)</c:v>
                </c:pt>
                <c:pt idx="11">
                  <c:v>6458818 (composition)</c:v>
                </c:pt>
                <c:pt idx="12">
                  <c:v>6521651 (composition)</c:v>
                </c:pt>
                <c:pt idx="13">
                  <c:v>6703403 (method)</c:v>
                </c:pt>
                <c:pt idx="14">
                  <c:v>7141593 (composition)</c:v>
                </c:pt>
                <c:pt idx="15">
                  <c:v>7432294 (composition)</c:v>
                </c:pt>
                <c:pt idx="16">
                  <c:v>FDA NP exclusivity</c:v>
                </c:pt>
              </c:strCache>
            </c:strRef>
          </c:cat>
          <c:val>
            <c:numRef>
              <c:extLst>
                <c:ext xmlns:c15="http://schemas.microsoft.com/office/drawing/2012/chart" uri="{02D57815-91ED-43cb-92C2-25804820EDAC}">
                  <c15:fullRef>
                    <c15:sqref>'Bar Graph (# years)'!$D$3:$D$20</c15:sqref>
                  </c15:fullRef>
                </c:ext>
              </c:extLst>
              <c:f>('Bar Graph (# years)'!$D$3:$D$18,'Bar Graph (# years)'!$D$20)</c:f>
              <c:numCache>
                <c:formatCode>0.00</c:formatCode>
                <c:ptCount val="17"/>
                <c:pt idx="0">
                  <c:v>1.2648870636550309</c:v>
                </c:pt>
                <c:pt idx="1">
                  <c:v>2.1601642710472277</c:v>
                </c:pt>
                <c:pt idx="2">
                  <c:v>2.3107460643394937</c:v>
                </c:pt>
                <c:pt idx="3">
                  <c:v>2.5270362765229293</c:v>
                </c:pt>
                <c:pt idx="4">
                  <c:v>1.7193702943189597</c:v>
                </c:pt>
                <c:pt idx="5">
                  <c:v>2.0068446269678302</c:v>
                </c:pt>
                <c:pt idx="6">
                  <c:v>2.5817932922655715</c:v>
                </c:pt>
                <c:pt idx="7">
                  <c:v>1.2183436002737851</c:v>
                </c:pt>
                <c:pt idx="8">
                  <c:v>3.7152635181382614</c:v>
                </c:pt>
                <c:pt idx="9">
                  <c:v>3.5181382614647503</c:v>
                </c:pt>
                <c:pt idx="10">
                  <c:v>2.7405886379192332</c:v>
                </c:pt>
                <c:pt idx="11">
                  <c:v>3.2498288843258041</c:v>
                </c:pt>
                <c:pt idx="12">
                  <c:v>3.4414784394250515</c:v>
                </c:pt>
                <c:pt idx="13">
                  <c:v>2.4668035592060233</c:v>
                </c:pt>
                <c:pt idx="14">
                  <c:v>6.5188227241615335</c:v>
                </c:pt>
                <c:pt idx="15">
                  <c:v>1.9876796714579055</c:v>
                </c:pt>
              </c:numCache>
            </c:numRef>
          </c:val>
          <c:extLst>
            <c:ext xmlns:c16="http://schemas.microsoft.com/office/drawing/2014/chart" uri="{C3380CC4-5D6E-409C-BE32-E72D297353CC}">
              <c16:uniqueId val="{00000005-9955-4949-9261-4FB35AE2C30B}"/>
            </c:ext>
          </c:extLst>
        </c:ser>
        <c:ser>
          <c:idx val="3"/>
          <c:order val="3"/>
          <c:tx>
            <c:strRef>
              <c:f>'Bar Graph (# years)'!$E$1</c:f>
              <c:strCache>
                <c:ptCount val="1"/>
                <c:pt idx="0">
                  <c:v>Awaiting FDA approval</c:v>
                </c:pt>
              </c:strCache>
            </c:strRef>
          </c:tx>
          <c:spPr>
            <a:solidFill>
              <a:schemeClr val="accent4"/>
            </a:solidFill>
            <a:ln>
              <a:noFill/>
            </a:ln>
            <a:effectLst/>
            <a:scene3d>
              <a:camera prst="orthographicFront"/>
              <a:lightRig rig="threePt" dir="t"/>
            </a:scene3d>
            <a:sp3d>
              <a:bevelT/>
            </a:sp3d>
          </c:spPr>
          <c:invertIfNegative val="0"/>
          <c:dLbls>
            <c:dLbl>
              <c:idx val="8"/>
              <c:layout>
                <c:manualLayout>
                  <c:x val="-3.8406607630032071E-3"/>
                  <c:y val="-2.4232634050113749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4095-4D4B-BC32-15112719098A}"/>
                </c:ext>
              </c:extLst>
            </c:dLbl>
            <c:dLbl>
              <c:idx val="9"/>
              <c:delete val="1"/>
              <c:extLst>
                <c:ext xmlns:c15="http://schemas.microsoft.com/office/drawing/2012/chart" uri="{CE6537A1-D6FC-4f65-9D91-7224C49458BB}"/>
                <c:ext xmlns:c16="http://schemas.microsoft.com/office/drawing/2014/chart" uri="{C3380CC4-5D6E-409C-BE32-E72D297353CC}">
                  <c16:uniqueId val="{00000006-4095-4D4B-BC32-15112719098A}"/>
                </c:ext>
              </c:extLst>
            </c:dLbl>
            <c:dLbl>
              <c:idx val="10"/>
              <c:delete val="1"/>
              <c:extLst>
                <c:ext xmlns:c15="http://schemas.microsoft.com/office/drawing/2012/chart" uri="{CE6537A1-D6FC-4f65-9D91-7224C49458BB}"/>
                <c:ext xmlns:c16="http://schemas.microsoft.com/office/drawing/2014/chart" uri="{C3380CC4-5D6E-409C-BE32-E72D297353CC}">
                  <c16:uniqueId val="{00000005-4095-4D4B-BC32-15112719098A}"/>
                </c:ext>
              </c:extLst>
            </c:dLbl>
            <c:dLbl>
              <c:idx val="11"/>
              <c:delete val="1"/>
              <c:extLst>
                <c:ext xmlns:c15="http://schemas.microsoft.com/office/drawing/2012/chart" uri="{CE6537A1-D6FC-4f65-9D91-7224C49458BB}"/>
                <c:ext xmlns:c16="http://schemas.microsoft.com/office/drawing/2014/chart" uri="{C3380CC4-5D6E-409C-BE32-E72D297353CC}">
                  <c16:uniqueId val="{00000004-4095-4D4B-BC32-15112719098A}"/>
                </c:ext>
              </c:extLst>
            </c:dLbl>
            <c:dLbl>
              <c:idx val="12"/>
              <c:delete val="1"/>
              <c:extLst>
                <c:ext xmlns:c15="http://schemas.microsoft.com/office/drawing/2012/chart" uri="{CE6537A1-D6FC-4f65-9D91-7224C49458BB}"/>
                <c:ext xmlns:c16="http://schemas.microsoft.com/office/drawing/2014/chart" uri="{C3380CC4-5D6E-409C-BE32-E72D297353CC}">
                  <c16:uniqueId val="{00000003-4095-4D4B-BC32-15112719098A}"/>
                </c:ext>
              </c:extLst>
            </c:dLbl>
            <c:dLbl>
              <c:idx val="13"/>
              <c:delete val="1"/>
              <c:extLst>
                <c:ext xmlns:c15="http://schemas.microsoft.com/office/drawing/2012/chart" uri="{CE6537A1-D6FC-4f65-9D91-7224C49458BB}"/>
                <c:ext xmlns:c16="http://schemas.microsoft.com/office/drawing/2014/chart" uri="{C3380CC4-5D6E-409C-BE32-E72D297353CC}">
                  <c16:uniqueId val="{00000002-4095-4D4B-BC32-15112719098A}"/>
                </c:ext>
              </c:extLst>
            </c:dLbl>
            <c:dLbl>
              <c:idx val="14"/>
              <c:delete val="1"/>
              <c:extLst>
                <c:ext xmlns:c15="http://schemas.microsoft.com/office/drawing/2012/chart" uri="{CE6537A1-D6FC-4f65-9D91-7224C49458BB}"/>
                <c:ext xmlns:c16="http://schemas.microsoft.com/office/drawing/2014/chart" uri="{C3380CC4-5D6E-409C-BE32-E72D297353CC}">
                  <c16:uniqueId val="{00000000-4095-4D4B-BC32-15112719098A}"/>
                </c:ext>
              </c:extLst>
            </c:dLbl>
            <c:dLbl>
              <c:idx val="15"/>
              <c:delete val="1"/>
              <c:extLst>
                <c:ext xmlns:c15="http://schemas.microsoft.com/office/drawing/2012/chart" uri="{CE6537A1-D6FC-4f65-9D91-7224C49458BB}"/>
                <c:ext xmlns:c16="http://schemas.microsoft.com/office/drawing/2014/chart" uri="{C3380CC4-5D6E-409C-BE32-E72D297353CC}">
                  <c16:uniqueId val="{00000001-4095-4D4B-BC32-15112719098A}"/>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'Bar Graph (# years)'!$A$3:$A$20</c15:sqref>
                  </c15:fullRef>
                </c:ext>
              </c:extLst>
              <c:f>('Bar Graph (# years)'!$A$3:$A$18,'Bar Graph (# years)'!$A$20)</c:f>
              <c:strCache>
                <c:ptCount val="17"/>
                <c:pt idx="0">
                  <c:v>5541206 (compound)</c:v>
                </c:pt>
                <c:pt idx="1">
                  <c:v>5635523 (method)</c:v>
                </c:pt>
                <c:pt idx="2">
                  <c:v>5648497 (compound)</c:v>
                </c:pt>
                <c:pt idx="3">
                  <c:v>5674882 (method)</c:v>
                </c:pt>
                <c:pt idx="4">
                  <c:v>5846987 (combination)</c:v>
                </c:pt>
                <c:pt idx="5">
                  <c:v>5886036 (combination)</c:v>
                </c:pt>
                <c:pt idx="6">
                  <c:v>5914332 (combination, compositions and method)</c:v>
                </c:pt>
                <c:pt idx="7">
                  <c:v>5948436 (composition)</c:v>
                </c:pt>
                <c:pt idx="8">
                  <c:v>6037157 (method)</c:v>
                </c:pt>
                <c:pt idx="9">
                  <c:v>6232333 (composition)</c:v>
                </c:pt>
                <c:pt idx="10">
                  <c:v>6284767 (method and composition)</c:v>
                </c:pt>
                <c:pt idx="11">
                  <c:v>6458818 (composition)</c:v>
                </c:pt>
                <c:pt idx="12">
                  <c:v>6521651 (composition)</c:v>
                </c:pt>
                <c:pt idx="13">
                  <c:v>6703403 (method)</c:v>
                </c:pt>
                <c:pt idx="14">
                  <c:v>7141593 (composition)</c:v>
                </c:pt>
                <c:pt idx="15">
                  <c:v>7432294 (composition)</c:v>
                </c:pt>
                <c:pt idx="16">
                  <c:v>FDA NP exclusivity</c:v>
                </c:pt>
              </c:strCache>
            </c:strRef>
          </c:cat>
          <c:val>
            <c:numRef>
              <c:extLst>
                <c:ext xmlns:c15="http://schemas.microsoft.com/office/drawing/2012/chart" uri="{02D57815-91ED-43cb-92C2-25804820EDAC}">
                  <c15:fullRef>
                    <c15:sqref>'Bar Graph (# years)'!$E$3:$E$20</c15:sqref>
                  </c15:fullRef>
                </c:ext>
              </c:extLst>
              <c:f>('Bar Graph (# years)'!$E$3:$E$18,'Bar Graph (# years)'!$E$20)</c:f>
              <c:numCache>
                <c:formatCode>0.00</c:formatCode>
                <c:ptCount val="17"/>
                <c:pt idx="0">
                  <c:v>4.128678986995209</c:v>
                </c:pt>
                <c:pt idx="1">
                  <c:v>3.2854209445585214</c:v>
                </c:pt>
                <c:pt idx="2">
                  <c:v>3.1704312114989732</c:v>
                </c:pt>
                <c:pt idx="3">
                  <c:v>2.9404517453798769</c:v>
                </c:pt>
                <c:pt idx="4">
                  <c:v>1.7713894592744694</c:v>
                </c:pt>
                <c:pt idx="5">
                  <c:v>1.483915126625599</c:v>
                </c:pt>
                <c:pt idx="6">
                  <c:v>1.2347707049965777</c:v>
                </c:pt>
                <c:pt idx="7">
                  <c:v>1.0239561943874058</c:v>
                </c:pt>
                <c:pt idx="8">
                  <c:v>0.50650239561943877</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6-9955-4949-9261-4FB35AE2C30B}"/>
            </c:ext>
          </c:extLst>
        </c:ser>
        <c:ser>
          <c:idx val="4"/>
          <c:order val="4"/>
          <c:tx>
            <c:strRef>
              <c:f>'Bar Graph (# years)'!$F$1</c:f>
              <c:strCache>
                <c:ptCount val="1"/>
                <c:pt idx="0">
                  <c:v>Drug &amp; Patent Approved (market exclusivity)</c:v>
                </c:pt>
              </c:strCache>
            </c:strRef>
          </c:tx>
          <c:spPr>
            <a:solidFill>
              <a:srgbClr val="92D050"/>
            </a:solidFill>
            <a:ln w="19050">
              <a:noFill/>
            </a:ln>
            <a:effectLst/>
            <a:scene3d>
              <a:camera prst="orthographicFront"/>
              <a:lightRig rig="threePt" dir="t"/>
            </a:scene3d>
            <a:sp3d>
              <a:bevelT/>
            </a:sp3d>
          </c:spPr>
          <c:invertIfNegative val="0"/>
          <c:dLbls>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'Bar Graph (# years)'!$A$3:$A$20</c15:sqref>
                  </c15:fullRef>
                </c:ext>
              </c:extLst>
              <c:f>('Bar Graph (# years)'!$A$3:$A$18,'Bar Graph (# years)'!$A$20)</c:f>
              <c:strCache>
                <c:ptCount val="17"/>
                <c:pt idx="0">
                  <c:v>5541206 (compound)</c:v>
                </c:pt>
                <c:pt idx="1">
                  <c:v>5635523 (method)</c:v>
                </c:pt>
                <c:pt idx="2">
                  <c:v>5648497 (compound)</c:v>
                </c:pt>
                <c:pt idx="3">
                  <c:v>5674882 (method)</c:v>
                </c:pt>
                <c:pt idx="4">
                  <c:v>5846987 (combination)</c:v>
                </c:pt>
                <c:pt idx="5">
                  <c:v>5886036 (combination)</c:v>
                </c:pt>
                <c:pt idx="6">
                  <c:v>5914332 (combination, compositions and method)</c:v>
                </c:pt>
                <c:pt idx="7">
                  <c:v>5948436 (composition)</c:v>
                </c:pt>
                <c:pt idx="8">
                  <c:v>6037157 (method)</c:v>
                </c:pt>
                <c:pt idx="9">
                  <c:v>6232333 (composition)</c:v>
                </c:pt>
                <c:pt idx="10">
                  <c:v>6284767 (method and composition)</c:v>
                </c:pt>
                <c:pt idx="11">
                  <c:v>6458818 (composition)</c:v>
                </c:pt>
                <c:pt idx="12">
                  <c:v>6521651 (composition)</c:v>
                </c:pt>
                <c:pt idx="13">
                  <c:v>6703403 (method)</c:v>
                </c:pt>
                <c:pt idx="14">
                  <c:v>7141593 (composition)</c:v>
                </c:pt>
                <c:pt idx="15">
                  <c:v>7432294 (composition)</c:v>
                </c:pt>
                <c:pt idx="16">
                  <c:v>FDA NP exclusivity</c:v>
                </c:pt>
              </c:strCache>
            </c:strRef>
          </c:cat>
          <c:val>
            <c:numRef>
              <c:extLst>
                <c:ext xmlns:c15="http://schemas.microsoft.com/office/drawing/2012/chart" uri="{02D57815-91ED-43cb-92C2-25804820EDAC}">
                  <c15:fullRef>
                    <c15:sqref>'Bar Graph (# years)'!$F$3:$F$20</c15:sqref>
                  </c15:fullRef>
                </c:ext>
              </c:extLst>
              <c:f>('Bar Graph (# years)'!$F$3:$F$18,'Bar Graph (# years)'!$F$20)</c:f>
              <c:numCache>
                <c:formatCode>0.00</c:formatCode>
                <c:ptCount val="17"/>
                <c:pt idx="0">
                  <c:v>12.870636550308008</c:v>
                </c:pt>
                <c:pt idx="1">
                  <c:v>12.870636550308008</c:v>
                </c:pt>
                <c:pt idx="2">
                  <c:v>13.828884325804244</c:v>
                </c:pt>
                <c:pt idx="3">
                  <c:v>12.870636550308008</c:v>
                </c:pt>
                <c:pt idx="4">
                  <c:v>12.28747433264887</c:v>
                </c:pt>
                <c:pt idx="5">
                  <c:v>12.28747433264887</c:v>
                </c:pt>
                <c:pt idx="6">
                  <c:v>15.241615331964407</c:v>
                </c:pt>
                <c:pt idx="7">
                  <c:v>12.993839835728952</c:v>
                </c:pt>
                <c:pt idx="8">
                  <c:v>15.7782340862423</c:v>
                </c:pt>
                <c:pt idx="9">
                  <c:v>16.481861738535251</c:v>
                </c:pt>
                <c:pt idx="10">
                  <c:v>14.272416153319645</c:v>
                </c:pt>
                <c:pt idx="11">
                  <c:v>15.101984941820671</c:v>
                </c:pt>
                <c:pt idx="12">
                  <c:v>14.718685831622176</c:v>
                </c:pt>
                <c:pt idx="13">
                  <c:v>12.2984257357974</c:v>
                </c:pt>
                <c:pt idx="14">
                  <c:v>13.481177275838467</c:v>
                </c:pt>
                <c:pt idx="15">
                  <c:v>11.622176591375769</c:v>
                </c:pt>
              </c:numCache>
            </c:numRef>
          </c:val>
          <c:extLst>
            <c:ext xmlns:c16="http://schemas.microsoft.com/office/drawing/2014/chart" uri="{C3380CC4-5D6E-409C-BE32-E72D297353CC}">
              <c16:uniqueId val="{00000007-9955-4949-9261-4FB35AE2C30B}"/>
            </c:ext>
          </c:extLst>
        </c:ser>
        <c:ser>
          <c:idx val="5"/>
          <c:order val="5"/>
          <c:tx>
            <c:strRef>
              <c:f>'Bar Graph (# years)'!$G$1</c:f>
              <c:strCache>
                <c:ptCount val="1"/>
                <c:pt idx="0">
                  <c:v>Patent Term Adjustment</c:v>
                </c:pt>
              </c:strCache>
            </c:strRef>
          </c:tx>
          <c:spPr>
            <a:solidFill>
              <a:srgbClr val="00B0F0"/>
            </a:solidFill>
            <a:ln w="19050">
              <a:noFill/>
            </a:ln>
            <a:effectLst/>
            <a:scene3d>
              <a:camera prst="orthographicFront"/>
              <a:lightRig rig="threePt" dir="t"/>
            </a:scene3d>
            <a:sp3d>
              <a:bevelT/>
            </a:sp3d>
          </c:spPr>
          <c:invertIfNegative val="0"/>
          <c:cat>
            <c:strRef>
              <c:extLst>
                <c:ext xmlns:c15="http://schemas.microsoft.com/office/drawing/2012/chart" uri="{02D57815-91ED-43cb-92C2-25804820EDAC}">
                  <c15:fullRef>
                    <c15:sqref>'Bar Graph (# years)'!$A$3:$A$20</c15:sqref>
                  </c15:fullRef>
                </c:ext>
              </c:extLst>
              <c:f>('Bar Graph (# years)'!$A$3:$A$18,'Bar Graph (# years)'!$A$20)</c:f>
              <c:strCache>
                <c:ptCount val="17"/>
                <c:pt idx="0">
                  <c:v>5541206 (compound)</c:v>
                </c:pt>
                <c:pt idx="1">
                  <c:v>5635523 (method)</c:v>
                </c:pt>
                <c:pt idx="2">
                  <c:v>5648497 (compound)</c:v>
                </c:pt>
                <c:pt idx="3">
                  <c:v>5674882 (method)</c:v>
                </c:pt>
                <c:pt idx="4">
                  <c:v>5846987 (combination)</c:v>
                </c:pt>
                <c:pt idx="5">
                  <c:v>5886036 (combination)</c:v>
                </c:pt>
                <c:pt idx="6">
                  <c:v>5914332 (combination, compositions and method)</c:v>
                </c:pt>
                <c:pt idx="7">
                  <c:v>5948436 (composition)</c:v>
                </c:pt>
                <c:pt idx="8">
                  <c:v>6037157 (method)</c:v>
                </c:pt>
                <c:pt idx="9">
                  <c:v>6232333 (composition)</c:v>
                </c:pt>
                <c:pt idx="10">
                  <c:v>6284767 (method and composition)</c:v>
                </c:pt>
                <c:pt idx="11">
                  <c:v>6458818 (composition)</c:v>
                </c:pt>
                <c:pt idx="12">
                  <c:v>6521651 (composition)</c:v>
                </c:pt>
                <c:pt idx="13">
                  <c:v>6703403 (method)</c:v>
                </c:pt>
                <c:pt idx="14">
                  <c:v>7141593 (composition)</c:v>
                </c:pt>
                <c:pt idx="15">
                  <c:v>7432294 (composition)</c:v>
                </c:pt>
                <c:pt idx="16">
                  <c:v>FDA NP exclusivity</c:v>
                </c:pt>
              </c:strCache>
            </c:strRef>
          </c:cat>
          <c:val>
            <c:numRef>
              <c:extLst>
                <c:ext xmlns:c15="http://schemas.microsoft.com/office/drawing/2012/chart" uri="{02D57815-91ED-43cb-92C2-25804820EDAC}">
                  <c15:fullRef>
                    <c15:sqref>'Bar Graph (# years)'!$G$3:$G$20</c15:sqref>
                  </c15:fullRef>
                </c:ext>
              </c:extLst>
              <c:f>('Bar Graph (# years)'!$G$3:$G$18,'Bar Graph (# years)'!$G$20)</c:f>
              <c:numCache>
                <c:formatCode>0.00</c:formatCode>
                <c:ptCount val="1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8-9955-4949-9261-4FB35AE2C30B}"/>
            </c:ext>
          </c:extLst>
        </c:ser>
        <c:ser>
          <c:idx val="6"/>
          <c:order val="6"/>
          <c:tx>
            <c:strRef>
              <c:f>'Bar Graph (# years)'!$H$1</c:f>
              <c:strCache>
                <c:ptCount val="1"/>
                <c:pt idx="0">
                  <c:v>Patent Term Extension</c:v>
                </c:pt>
              </c:strCache>
            </c:strRef>
          </c:tx>
          <c:spPr>
            <a:solidFill>
              <a:srgbClr val="CC99FF"/>
            </a:solidFill>
            <a:ln w="19050">
              <a:noFill/>
            </a:ln>
            <a:effectLst/>
            <a:scene3d>
              <a:camera prst="orthographicFront"/>
              <a:lightRig rig="threePt" dir="t"/>
            </a:scene3d>
            <a:sp3d>
              <a:bevelT/>
            </a:sp3d>
          </c:spPr>
          <c:invertIfNegative val="0"/>
          <c:dLbls>
            <c:dLbl>
              <c:idx val="5"/>
              <c:layout>
                <c:manualLayout>
                  <c:x val="2.0156952193254625E-4"/>
                  <c:y val="-1.2116317025056831E-3"/>
                </c:manualLayout>
              </c:layout>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CC75-4793-9488-57B8FBAF8957}"/>
                </c:ext>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'Bar Graph (# years)'!$A$3:$A$20</c15:sqref>
                  </c15:fullRef>
                </c:ext>
              </c:extLst>
              <c:f>('Bar Graph (# years)'!$A$3:$A$18,'Bar Graph (# years)'!$A$20)</c:f>
              <c:strCache>
                <c:ptCount val="17"/>
                <c:pt idx="0">
                  <c:v>5541206 (compound)</c:v>
                </c:pt>
                <c:pt idx="1">
                  <c:v>5635523 (method)</c:v>
                </c:pt>
                <c:pt idx="2">
                  <c:v>5648497 (compound)</c:v>
                </c:pt>
                <c:pt idx="3">
                  <c:v>5674882 (method)</c:v>
                </c:pt>
                <c:pt idx="4">
                  <c:v>5846987 (combination)</c:v>
                </c:pt>
                <c:pt idx="5">
                  <c:v>5886036 (combination)</c:v>
                </c:pt>
                <c:pt idx="6">
                  <c:v>5914332 (combination, compositions and method)</c:v>
                </c:pt>
                <c:pt idx="7">
                  <c:v>5948436 (composition)</c:v>
                </c:pt>
                <c:pt idx="8">
                  <c:v>6037157 (method)</c:v>
                </c:pt>
                <c:pt idx="9">
                  <c:v>6232333 (composition)</c:v>
                </c:pt>
                <c:pt idx="10">
                  <c:v>6284767 (method and composition)</c:v>
                </c:pt>
                <c:pt idx="11">
                  <c:v>6458818 (composition)</c:v>
                </c:pt>
                <c:pt idx="12">
                  <c:v>6521651 (composition)</c:v>
                </c:pt>
                <c:pt idx="13">
                  <c:v>6703403 (method)</c:v>
                </c:pt>
                <c:pt idx="14">
                  <c:v>7141593 (composition)</c:v>
                </c:pt>
                <c:pt idx="15">
                  <c:v>7432294 (composition)</c:v>
                </c:pt>
                <c:pt idx="16">
                  <c:v>FDA NP exclusivity</c:v>
                </c:pt>
              </c:strCache>
            </c:strRef>
          </c:cat>
          <c:val>
            <c:numRef>
              <c:extLst>
                <c:ext xmlns:c15="http://schemas.microsoft.com/office/drawing/2012/chart" uri="{02D57815-91ED-43cb-92C2-25804820EDAC}">
                  <c15:fullRef>
                    <c15:sqref>'Bar Graph (# years)'!$H$3:$H$20</c15:sqref>
                  </c15:fullRef>
                </c:ext>
              </c:extLst>
              <c:f>('Bar Graph (# years)'!$H$3:$H$18,'Bar Graph (# years)'!$H$20)</c:f>
              <c:numCache>
                <c:formatCode>0.00</c:formatCode>
                <c:ptCount val="17"/>
                <c:pt idx="0">
                  <c:v>0</c:v>
                </c:pt>
                <c:pt idx="1">
                  <c:v>0</c:v>
                </c:pt>
                <c:pt idx="2">
                  <c:v>0</c:v>
                </c:pt>
                <c:pt idx="3">
                  <c:v>0</c:v>
                </c:pt>
                <c:pt idx="4">
                  <c:v>0</c:v>
                </c:pt>
                <c:pt idx="5" formatCode="0.0">
                  <c:v>0.88980150581793294</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9-9955-4949-9261-4FB35AE2C30B}"/>
            </c:ext>
          </c:extLst>
        </c:ser>
        <c:ser>
          <c:idx val="7"/>
          <c:order val="7"/>
          <c:tx>
            <c:strRef>
              <c:f>'Bar Graph (# years)'!$I$1</c:f>
              <c:strCache>
                <c:ptCount val="1"/>
                <c:pt idx="0">
                  <c:v>FDCA Pediatric Exclusivity (PED)</c:v>
                </c:pt>
              </c:strCache>
            </c:strRef>
          </c:tx>
          <c:spPr>
            <a:pattFill prst="lgCheck">
              <a:fgClr>
                <a:schemeClr val="accent4">
                  <a:lumMod val="75000"/>
                </a:schemeClr>
              </a:fgClr>
              <a:bgClr>
                <a:schemeClr val="bg1"/>
              </a:bgClr>
            </a:pattFill>
            <a:ln w="19050">
              <a:noFill/>
            </a:ln>
            <a:effectLst/>
            <a:scene3d>
              <a:camera prst="orthographicFront"/>
              <a:lightRig rig="threePt" dir="t"/>
            </a:scene3d>
            <a:sp3d>
              <a:bevelT/>
            </a:sp3d>
          </c:spPr>
          <c:invertIfNegative val="0"/>
          <c:dLbls>
            <c:dLbl>
              <c:idx val="0"/>
              <c:layout>
                <c:manualLayout>
                  <c:x val="-1.0688663121789486E-3"/>
                  <c:y val="-1.8174475537585246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6D46-401D-A201-F673A0AEBC7D}"/>
                </c:ext>
              </c:extLst>
            </c:dLbl>
            <c:dLbl>
              <c:idx val="1"/>
              <c:layout>
                <c:manualLayout>
                  <c:x val="-3.9331559949741746E-4"/>
                  <c:y val="-2.1809370645102293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6D46-401D-A201-F673A0AEBC7D}"/>
                </c:ext>
              </c:extLst>
            </c:dLbl>
            <c:dLbl>
              <c:idx val="2"/>
              <c:layout>
                <c:manualLayout>
                  <c:x val="1.7106017067470143E-4"/>
                  <c:y val="-1.9386107240090929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6D46-401D-A201-F673A0AEBC7D}"/>
                </c:ext>
              </c:extLst>
            </c:dLbl>
            <c:dLbl>
              <c:idx val="3"/>
              <c:layout>
                <c:manualLayout>
                  <c:x val="-9.1249407995783747E-4"/>
                  <c:y val="-2.3021002347608066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6D46-401D-A201-F673A0AEBC7D}"/>
                </c:ext>
              </c:extLst>
            </c:dLbl>
            <c:dLbl>
              <c:idx val="4"/>
              <c:layout>
                <c:manualLayout>
                  <c:x val="-3.4811830978571858E-4"/>
                  <c:y val="-2.1809370645102293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6D46-401D-A201-F673A0AEBC7D}"/>
                </c:ext>
              </c:extLst>
            </c:dLbl>
            <c:dLbl>
              <c:idx val="5"/>
              <c:layout>
                <c:manualLayout>
                  <c:x val="6.902386511352974E-4"/>
                  <c:y val="-1.9386107240091016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6D46-401D-A201-F673A0AEBC7D}"/>
                </c:ext>
              </c:extLst>
            </c:dLbl>
            <c:dLbl>
              <c:idx val="6"/>
              <c:layout>
                <c:manualLayout>
                  <c:x val="-9.8820072092746926E-4"/>
                  <c:y val="-2.0597738942596609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6D46-401D-A201-F673A0AEBC7D}"/>
                </c:ext>
              </c:extLst>
            </c:dLbl>
            <c:dLbl>
              <c:idx val="7"/>
              <c:layout>
                <c:manualLayout>
                  <c:x val="-5.0935503609274497E-4"/>
                  <c:y val="-2.0597738942596609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6D46-401D-A201-F673A0AEBC7D}"/>
                </c:ext>
              </c:extLst>
            </c:dLbl>
            <c:dLbl>
              <c:idx val="8"/>
              <c:layout>
                <c:manualLayout>
                  <c:x val="-5.0935503609265704E-4"/>
                  <c:y val="-1.8174475537585333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6D46-401D-A201-F673A0AEBC7D}"/>
                </c:ext>
              </c:extLst>
            </c:dLbl>
            <c:dLbl>
              <c:idx val="9"/>
              <c:layout>
                <c:manualLayout>
                  <c:x val="-3.8840387731349198E-4"/>
                  <c:y val="-2.3021002347607976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6D46-401D-A201-F673A0AEBC7D}"/>
                </c:ext>
              </c:extLst>
            </c:dLbl>
            <c:dLbl>
              <c:idx val="10"/>
              <c:layout>
                <c:manualLayout>
                  <c:x val="-3.8840387731349198E-4"/>
                  <c:y val="-2.3021002347607976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6D46-401D-A201-F673A0AEBC7D}"/>
                </c:ext>
              </c:extLst>
            </c:dLbl>
            <c:dLbl>
              <c:idx val="11"/>
              <c:layout>
                <c:manualLayout>
                  <c:x val="1.7106017067478938E-4"/>
                  <c:y val="-1.9386107240090971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6D46-401D-A201-F673A0AEBC7D}"/>
                </c:ext>
              </c:extLst>
            </c:dLbl>
            <c:dLbl>
              <c:idx val="12"/>
              <c:layout>
                <c:manualLayout>
                  <c:x val="2.1139296630048518E-4"/>
                  <c:y val="-1.9386107240090971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D46-401D-A201-F673A0AEBC7D}"/>
                </c:ext>
              </c:extLst>
            </c:dLbl>
            <c:dLbl>
              <c:idx val="13"/>
              <c:layout>
                <c:manualLayout>
                  <c:x val="-7.2943797241085647E-4"/>
                  <c:y val="-2.3395844942816255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CC75-4793-9488-57B8FBAF8957}"/>
                </c:ext>
              </c:extLst>
            </c:dLbl>
            <c:dLbl>
              <c:idx val="14"/>
              <c:layout>
                <c:manualLayout>
                  <c:x val="2.1139296630030924E-4"/>
                  <c:y val="-1.9386107240090929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D46-401D-A201-F673A0AEBC7D}"/>
                </c:ext>
              </c:extLst>
            </c:dLbl>
            <c:dLbl>
              <c:idx val="15"/>
              <c:layout>
                <c:manualLayout>
                  <c:x val="2.9201132945395441E-4"/>
                  <c:y val="-2.0597738942596623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D46-401D-A201-F673A0AEBC7D}"/>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'Bar Graph (# years)'!$A$3:$A$20</c15:sqref>
                  </c15:fullRef>
                </c:ext>
              </c:extLst>
              <c:f>('Bar Graph (# years)'!$A$3:$A$18,'Bar Graph (# years)'!$A$20)</c:f>
              <c:strCache>
                <c:ptCount val="17"/>
                <c:pt idx="0">
                  <c:v>5541206 (compound)</c:v>
                </c:pt>
                <c:pt idx="1">
                  <c:v>5635523 (method)</c:v>
                </c:pt>
                <c:pt idx="2">
                  <c:v>5648497 (compound)</c:v>
                </c:pt>
                <c:pt idx="3">
                  <c:v>5674882 (method)</c:v>
                </c:pt>
                <c:pt idx="4">
                  <c:v>5846987 (combination)</c:v>
                </c:pt>
                <c:pt idx="5">
                  <c:v>5886036 (combination)</c:v>
                </c:pt>
                <c:pt idx="6">
                  <c:v>5914332 (combination, compositions and method)</c:v>
                </c:pt>
                <c:pt idx="7">
                  <c:v>5948436 (composition)</c:v>
                </c:pt>
                <c:pt idx="8">
                  <c:v>6037157 (method)</c:v>
                </c:pt>
                <c:pt idx="9">
                  <c:v>6232333 (composition)</c:v>
                </c:pt>
                <c:pt idx="10">
                  <c:v>6284767 (method and composition)</c:v>
                </c:pt>
                <c:pt idx="11">
                  <c:v>6458818 (composition)</c:v>
                </c:pt>
                <c:pt idx="12">
                  <c:v>6521651 (composition)</c:v>
                </c:pt>
                <c:pt idx="13">
                  <c:v>6703403 (method)</c:v>
                </c:pt>
                <c:pt idx="14">
                  <c:v>7141593 (composition)</c:v>
                </c:pt>
                <c:pt idx="15">
                  <c:v>7432294 (composition)</c:v>
                </c:pt>
                <c:pt idx="16">
                  <c:v>FDA NP exclusivity</c:v>
                </c:pt>
              </c:strCache>
            </c:strRef>
          </c:cat>
          <c:val>
            <c:numRef>
              <c:extLst>
                <c:ext xmlns:c15="http://schemas.microsoft.com/office/drawing/2012/chart" uri="{02D57815-91ED-43cb-92C2-25804820EDAC}">
                  <c15:fullRef>
                    <c15:sqref>'Bar Graph (# years)'!$I$3:$I$20</c15:sqref>
                  </c15:fullRef>
                </c:ext>
              </c:extLst>
              <c:f>('Bar Graph (# years)'!$I$3:$I$18,'Bar Graph (# years)'!$I$20)</c:f>
              <c:numCache>
                <c:formatCode>0.0</c:formatCode>
                <c:ptCount val="17"/>
                <c:pt idx="0">
                  <c:v>0.50376454483230659</c:v>
                </c:pt>
                <c:pt idx="1">
                  <c:v>0.50102669404517453</c:v>
                </c:pt>
                <c:pt idx="2">
                  <c:v>0.50376454483230659</c:v>
                </c:pt>
                <c:pt idx="3">
                  <c:v>0.49828884325804246</c:v>
                </c:pt>
                <c:pt idx="4">
                  <c:v>0.49828884325804246</c:v>
                </c:pt>
                <c:pt idx="5">
                  <c:v>0.49555099247091033</c:v>
                </c:pt>
                <c:pt idx="6">
                  <c:v>0.50102669404517453</c:v>
                </c:pt>
                <c:pt idx="7">
                  <c:v>0.49555099247091033</c:v>
                </c:pt>
                <c:pt idx="8">
                  <c:v>0.50102669404517453</c:v>
                </c:pt>
                <c:pt idx="9">
                  <c:v>0.49555099247091033</c:v>
                </c:pt>
                <c:pt idx="10">
                  <c:v>0.49828884325804246</c:v>
                </c:pt>
                <c:pt idx="11">
                  <c:v>0.49555099247091033</c:v>
                </c:pt>
                <c:pt idx="12">
                  <c:v>0.49555099247091033</c:v>
                </c:pt>
                <c:pt idx="13">
                  <c:v>0.50102669404517453</c:v>
                </c:pt>
                <c:pt idx="14">
                  <c:v>0.50376454483230659</c:v>
                </c:pt>
                <c:pt idx="15">
                  <c:v>0.50376454483230659</c:v>
                </c:pt>
              </c:numCache>
            </c:numRef>
          </c:val>
          <c:extLst>
            <c:ext xmlns:c15="http://schemas.microsoft.com/office/drawing/2012/chart" uri="{02D57815-91ED-43cb-92C2-25804820EDAC}">
              <c15:categoryFilterExceptions>
                <c15:categoryFilterException>
                  <c15:sqref>'Bar Graph (# years)'!$I$19</c15:sqref>
                  <c15:dLbl>
                    <c:idx val="15"/>
                    <c:layout>
                      <c:manualLayout>
                        <c:x val="2.4964294959520846E-2"/>
                        <c:y val="1.2116317025056831E-3"/>
                      </c:manualLayout>
                    </c:layout>
                    <c:dLblPos val="ctr"/>
                    <c:showLegendKey val="0"/>
                    <c:showVal val="1"/>
                    <c:showCatName val="0"/>
                    <c:showSerName val="0"/>
                    <c:showPercent val="0"/>
                    <c:showBubbleSize val="0"/>
                    <c:extLst>
                      <c:ext uri="{CE6537A1-D6FC-4f65-9D91-7224C49458BB}"/>
                      <c:ext xmlns:c16="http://schemas.microsoft.com/office/drawing/2014/chart" uri="{C3380CC4-5D6E-409C-BE32-E72D297353CC}">
                        <c16:uniqueId val="{00000001-2959-45F5-8991-FEC9029C68C6}"/>
                      </c:ext>
                    </c:extLst>
                  </c15:dLbl>
                </c15:categoryFilterException>
              </c15:categoryFilterExceptions>
            </c:ext>
            <c:ext xmlns:c16="http://schemas.microsoft.com/office/drawing/2014/chart" uri="{C3380CC4-5D6E-409C-BE32-E72D297353CC}">
              <c16:uniqueId val="{0000000A-9955-4949-9261-4FB35AE2C30B}"/>
            </c:ext>
          </c:extLst>
        </c:ser>
        <c:ser>
          <c:idx val="8"/>
          <c:order val="8"/>
          <c:tx>
            <c:strRef>
              <c:f>'Bar Graph (# years)'!$J$1</c:f>
              <c:strCache>
                <c:ptCount val="1"/>
                <c:pt idx="0">
                  <c:v>FDCA Exclusivity</c:v>
                </c:pt>
              </c:strCache>
            </c:strRef>
          </c:tx>
          <c:spPr>
            <a:pattFill prst="lgCheck">
              <a:fgClr>
                <a:schemeClr val="accent1">
                  <a:lumMod val="50000"/>
                </a:schemeClr>
              </a:fgClr>
              <a:bgClr>
                <a:schemeClr val="bg1"/>
              </a:bgClr>
            </a:pattFill>
            <a:ln>
              <a:noFill/>
            </a:ln>
            <a:effectLst/>
            <a:scene3d>
              <a:camera prst="orthographicFront"/>
              <a:lightRig rig="threePt" dir="t"/>
            </a:scene3d>
            <a:sp3d>
              <a:bevelT/>
            </a:sp3d>
          </c:spPr>
          <c:invertIfNegative val="0"/>
          <c:dLbls>
            <c:dLbl>
              <c:idx val="16"/>
              <c:layout>
                <c:manualLayout>
                  <c:x val="1.7993905308419315E-3"/>
                  <c:y val="-2.1809370645102293E-2"/>
                </c:manualLayout>
              </c:layout>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BBB-4CA8-B254-3C9B3497A16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'Bar Graph (# years)'!$A$3:$A$20</c15:sqref>
                  </c15:fullRef>
                </c:ext>
              </c:extLst>
              <c:f>('Bar Graph (# years)'!$A$3:$A$18,'Bar Graph (# years)'!$A$20)</c:f>
              <c:strCache>
                <c:ptCount val="17"/>
                <c:pt idx="0">
                  <c:v>5541206 (compound)</c:v>
                </c:pt>
                <c:pt idx="1">
                  <c:v>5635523 (method)</c:v>
                </c:pt>
                <c:pt idx="2">
                  <c:v>5648497 (compound)</c:v>
                </c:pt>
                <c:pt idx="3">
                  <c:v>5674882 (method)</c:v>
                </c:pt>
                <c:pt idx="4">
                  <c:v>5846987 (combination)</c:v>
                </c:pt>
                <c:pt idx="5">
                  <c:v>5886036 (combination)</c:v>
                </c:pt>
                <c:pt idx="6">
                  <c:v>5914332 (combination, compositions and method)</c:v>
                </c:pt>
                <c:pt idx="7">
                  <c:v>5948436 (composition)</c:v>
                </c:pt>
                <c:pt idx="8">
                  <c:v>6037157 (method)</c:v>
                </c:pt>
                <c:pt idx="9">
                  <c:v>6232333 (composition)</c:v>
                </c:pt>
                <c:pt idx="10">
                  <c:v>6284767 (method and composition)</c:v>
                </c:pt>
                <c:pt idx="11">
                  <c:v>6458818 (composition)</c:v>
                </c:pt>
                <c:pt idx="12">
                  <c:v>6521651 (composition)</c:v>
                </c:pt>
                <c:pt idx="13">
                  <c:v>6703403 (method)</c:v>
                </c:pt>
                <c:pt idx="14">
                  <c:v>7141593 (composition)</c:v>
                </c:pt>
                <c:pt idx="15">
                  <c:v>7432294 (composition)</c:v>
                </c:pt>
                <c:pt idx="16">
                  <c:v>FDA NP exclusivity</c:v>
                </c:pt>
              </c:strCache>
            </c:strRef>
          </c:cat>
          <c:val>
            <c:numRef>
              <c:extLst>
                <c:ext xmlns:c15="http://schemas.microsoft.com/office/drawing/2012/chart" uri="{02D57815-91ED-43cb-92C2-25804820EDAC}">
                  <c15:fullRef>
                    <c15:sqref>'Bar Graph (# years)'!$J$3:$J$20</c15:sqref>
                  </c15:fullRef>
                </c:ext>
              </c:extLst>
              <c:f>('Bar Graph (# years)'!$J$3:$J$18,'Bar Graph (# years)'!$J$20)</c:f>
              <c:numCache>
                <c:formatCode>0.0</c:formatCode>
                <c:ptCount val="1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3.0006844626967832</c:v>
                </c:pt>
              </c:numCache>
            </c:numRef>
          </c:val>
          <c:extLst>
            <c:ext xmlns:c16="http://schemas.microsoft.com/office/drawing/2014/chart" uri="{C3380CC4-5D6E-409C-BE32-E72D297353CC}">
              <c16:uniqueId val="{0000000B-9955-4949-9261-4FB35AE2C30B}"/>
            </c:ext>
          </c:extLst>
        </c:ser>
        <c:ser>
          <c:idx val="10"/>
          <c:order val="9"/>
          <c:tx>
            <c:strRef>
              <c:f>'Bar Graph (# years)'!$K$1</c:f>
              <c:strCache>
                <c:ptCount val="1"/>
                <c:pt idx="0">
                  <c:v>FDCA Pediatric Exclusivity (PED)</c:v>
                </c:pt>
              </c:strCache>
            </c:strRef>
          </c:tx>
          <c:spPr>
            <a:pattFill prst="lgCheck">
              <a:fgClr>
                <a:schemeClr val="accent4">
                  <a:lumMod val="75000"/>
                </a:schemeClr>
              </a:fgClr>
              <a:bgClr>
                <a:schemeClr val="bg1"/>
              </a:bgClr>
            </a:pattFill>
            <a:ln>
              <a:noFill/>
            </a:ln>
            <a:effectLst/>
            <a:scene3d>
              <a:camera prst="orthographicFront"/>
              <a:lightRig rig="threePt" dir="t"/>
            </a:scene3d>
            <a:sp3d>
              <a:bevelT/>
            </a:sp3d>
          </c:spPr>
          <c:invertIfNegative val="0"/>
          <c:dLbls>
            <c:dLbl>
              <c:idx val="16"/>
              <c:layout>
                <c:manualLayout>
                  <c:x val="0"/>
                  <c:y val="-2.0597738942596616E-2"/>
                </c:manualLayout>
              </c:layout>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BBB-4CA8-B254-3C9B3497A16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Lit>
              <c:ptCount val="17"/>
              <c:pt idx="0">
                <c:v>5541206 (compound)</c:v>
              </c:pt>
              <c:pt idx="1">
                <c:v>5635523 (method)</c:v>
              </c:pt>
              <c:pt idx="2">
                <c:v>5648497 (compound)</c:v>
              </c:pt>
              <c:pt idx="3">
                <c:v>5674882 (method)</c:v>
              </c:pt>
              <c:pt idx="4">
                <c:v>5846987 (combination)</c:v>
              </c:pt>
              <c:pt idx="5">
                <c:v>5886036 (combination)</c:v>
              </c:pt>
              <c:pt idx="6">
                <c:v>5914332 (combination, compositions and method)</c:v>
              </c:pt>
              <c:pt idx="7">
                <c:v>5948436 (composition)</c:v>
              </c:pt>
              <c:pt idx="8">
                <c:v>6037157 (method)</c:v>
              </c:pt>
              <c:pt idx="9">
                <c:v>6232333 (composition)</c:v>
              </c:pt>
              <c:pt idx="10">
                <c:v>6284767 (method and composition)</c:v>
              </c:pt>
              <c:pt idx="11">
                <c:v>6458818 (composition)</c:v>
              </c:pt>
              <c:pt idx="12">
                <c:v>6521651 (composition)</c:v>
              </c:pt>
              <c:pt idx="13">
                <c:v>6703403 (method)</c:v>
              </c:pt>
              <c:pt idx="14">
                <c:v>7141593 (composition)</c:v>
              </c:pt>
              <c:pt idx="15">
                <c:v>7432294 (composition)</c:v>
              </c:pt>
              <c:pt idx="16">
                <c:v>FDA NP exclusivity</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'Bar Graph (# years)'!$K$3:$K$20</c15:sqref>
                  </c15:fullRef>
                </c:ext>
              </c:extLst>
              <c:f>('Bar Graph (# years)'!$K$3:$K$18,'Bar Graph (# years)'!$K$20)</c:f>
              <c:numCache>
                <c:formatCode>0.0</c:formatCode>
                <c:ptCount val="17"/>
                <c:pt idx="16">
                  <c:v>0.50102669404517453</c:v>
                </c:pt>
              </c:numCache>
            </c:numRef>
          </c:val>
          <c:extLst>
            <c:ext xmlns:c16="http://schemas.microsoft.com/office/drawing/2014/chart" uri="{C3380CC4-5D6E-409C-BE32-E72D297353CC}">
              <c16:uniqueId val="{00000000-0BBB-4CA8-B254-3C9B3497A16C}"/>
            </c:ext>
          </c:extLst>
        </c:ser>
        <c:ser>
          <c:idx val="9"/>
          <c:order val="10"/>
          <c:tx>
            <c:strRef>
              <c:f>'Bar Graph (# years)'!$L$1</c:f>
              <c:strCache>
                <c:ptCount val="1"/>
                <c:pt idx="0">
                  <c:v>Terminal Disclaimer</c:v>
                </c:pt>
              </c:strCache>
            </c:strRef>
          </c:tx>
          <c:spPr>
            <a:pattFill prst="pct70">
              <a:fgClr>
                <a:schemeClr val="accent2"/>
              </a:fgClr>
              <a:bgClr>
                <a:schemeClr val="bg1"/>
              </a:bgClr>
            </a:pattFill>
            <a:ln>
              <a:noFill/>
            </a:ln>
            <a:effectLst/>
            <a:scene3d>
              <a:camera prst="orthographicFront"/>
              <a:lightRig rig="threePt" dir="t"/>
            </a:scene3d>
            <a:sp3d>
              <a:bevelT/>
            </a:sp3d>
          </c:spPr>
          <c:invertIfNegative val="0"/>
          <c:dLbls>
            <c:dLbl>
              <c:idx val="1"/>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0BBB-4CA8-B254-3C9B3497A16C}"/>
                </c:ext>
              </c:extLst>
            </c:dLbl>
            <c:dLbl>
              <c:idx val="3"/>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0BBB-4CA8-B254-3C9B3497A16C}"/>
                </c:ext>
              </c:extLst>
            </c:dLbl>
            <c:dLbl>
              <c:idx val="10"/>
              <c:layout>
                <c:manualLayout>
                  <c:x val="1.2107767069197334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0BBB-4CA8-B254-3C9B3497A16C}"/>
                </c:ext>
              </c:extLst>
            </c:dLbl>
            <c:dLbl>
              <c:idx val="13"/>
              <c:layout>
                <c:manualLayout>
                  <c:x val="1.1396140028665565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0BBB-4CA8-B254-3C9B3497A16C}"/>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'Bar Graph (# years)'!$A$3:$A$20</c15:sqref>
                  </c15:fullRef>
                </c:ext>
              </c:extLst>
              <c:f>('Bar Graph (# years)'!$A$3:$A$18,'Bar Graph (# years)'!$A$20)</c:f>
              <c:strCache>
                <c:ptCount val="17"/>
                <c:pt idx="0">
                  <c:v>5541206 (compound)</c:v>
                </c:pt>
                <c:pt idx="1">
                  <c:v>5635523 (method)</c:v>
                </c:pt>
                <c:pt idx="2">
                  <c:v>5648497 (compound)</c:v>
                </c:pt>
                <c:pt idx="3">
                  <c:v>5674882 (method)</c:v>
                </c:pt>
                <c:pt idx="4">
                  <c:v>5846987 (combination)</c:v>
                </c:pt>
                <c:pt idx="5">
                  <c:v>5886036 (combination)</c:v>
                </c:pt>
                <c:pt idx="6">
                  <c:v>5914332 (combination, compositions and method)</c:v>
                </c:pt>
                <c:pt idx="7">
                  <c:v>5948436 (composition)</c:v>
                </c:pt>
                <c:pt idx="8">
                  <c:v>6037157 (method)</c:v>
                </c:pt>
                <c:pt idx="9">
                  <c:v>6232333 (composition)</c:v>
                </c:pt>
                <c:pt idx="10">
                  <c:v>6284767 (method and composition)</c:v>
                </c:pt>
                <c:pt idx="11">
                  <c:v>6458818 (composition)</c:v>
                </c:pt>
                <c:pt idx="12">
                  <c:v>6521651 (composition)</c:v>
                </c:pt>
                <c:pt idx="13">
                  <c:v>6703403 (method)</c:v>
                </c:pt>
                <c:pt idx="14">
                  <c:v>7141593 (composition)</c:v>
                </c:pt>
                <c:pt idx="15">
                  <c:v>7432294 (composition)</c:v>
                </c:pt>
                <c:pt idx="16">
                  <c:v>FDA NP exclusivity</c:v>
                </c:pt>
              </c:strCache>
            </c:strRef>
          </c:cat>
          <c:val>
            <c:numRef>
              <c:extLst>
                <c:ext xmlns:c15="http://schemas.microsoft.com/office/drawing/2012/chart" uri="{02D57815-91ED-43cb-92C2-25804820EDAC}">
                  <c15:fullRef>
                    <c15:sqref>'Bar Graph (# years)'!$L$3:$L$20</c15:sqref>
                  </c15:fullRef>
                </c:ext>
              </c:extLst>
              <c:f>('Bar Graph (# years)'!$L$3:$L$18,'Bar Graph (# years)'!$L$20)</c:f>
              <c:numCache>
                <c:formatCode>0.00</c:formatCode>
                <c:ptCount val="17"/>
                <c:pt idx="0">
                  <c:v>0</c:v>
                </c:pt>
                <c:pt idx="1">
                  <c:v>0.84325804243668723</c:v>
                </c:pt>
                <c:pt idx="2">
                  <c:v>0</c:v>
                </c:pt>
                <c:pt idx="3">
                  <c:v>1.1882272416153319</c:v>
                </c:pt>
                <c:pt idx="4">
                  <c:v>0</c:v>
                </c:pt>
                <c:pt idx="5">
                  <c:v>0</c:v>
                </c:pt>
                <c:pt idx="6">
                  <c:v>0</c:v>
                </c:pt>
                <c:pt idx="7">
                  <c:v>0</c:v>
                </c:pt>
                <c:pt idx="8">
                  <c:v>0</c:v>
                </c:pt>
                <c:pt idx="9">
                  <c:v>0</c:v>
                </c:pt>
                <c:pt idx="10">
                  <c:v>0.17522245037645448</c:v>
                </c:pt>
                <c:pt idx="11">
                  <c:v>0</c:v>
                </c:pt>
                <c:pt idx="12">
                  <c:v>0</c:v>
                </c:pt>
                <c:pt idx="13">
                  <c:v>0.20533880903490759</c:v>
                </c:pt>
                <c:pt idx="14">
                  <c:v>0</c:v>
                </c:pt>
                <c:pt idx="15">
                  <c:v>0</c:v>
                </c:pt>
              </c:numCache>
            </c:numRef>
          </c:val>
          <c:extLst>
            <c:ext xmlns:c16="http://schemas.microsoft.com/office/drawing/2014/chart" uri="{C3380CC4-5D6E-409C-BE32-E72D297353CC}">
              <c16:uniqueId val="{00000000-CC75-4793-9488-57B8FBAF8957}"/>
            </c:ext>
          </c:extLst>
        </c:ser>
        <c:dLbls>
          <c:showLegendKey val="0"/>
          <c:showVal val="0"/>
          <c:showCatName val="0"/>
          <c:showSerName val="0"/>
          <c:showPercent val="0"/>
          <c:showBubbleSize val="0"/>
        </c:dLbls>
        <c:gapWidth val="80"/>
        <c:overlap val="100"/>
        <c:axId val="977983256"/>
        <c:axId val="977978664"/>
        <c:extLst/>
      </c:barChart>
      <c:catAx>
        <c:axId val="977983256"/>
        <c:scaling>
          <c:orientation val="minMax"/>
        </c:scaling>
        <c:delete val="0"/>
        <c:axPos val="l"/>
        <c:title>
          <c:tx>
            <c:rich>
              <a:bodyPr rot="5400000" spcFirstLastPara="1" vertOverflow="ellipsis" wrap="square" anchor="ctr" anchorCtr="1"/>
              <a:lstStyle/>
              <a:p>
                <a:pPr>
                  <a:defRPr sz="1600" b="1" i="0" u="none" strike="noStrike" kern="1200" baseline="0">
                    <a:solidFill>
                      <a:sysClr val="windowText" lastClr="000000"/>
                    </a:solidFill>
                    <a:latin typeface="+mn-lt"/>
                    <a:ea typeface="+mn-ea"/>
                    <a:cs typeface="+mn-cs"/>
                  </a:defRPr>
                </a:pPr>
                <a:r>
                  <a:rPr lang="en-US" sz="1600" b="1">
                    <a:solidFill>
                      <a:sysClr val="windowText" lastClr="000000"/>
                    </a:solidFill>
                  </a:rPr>
                  <a:t>Patents or Exclusivities</a:t>
                </a:r>
              </a:p>
            </c:rich>
          </c:tx>
          <c:overlay val="0"/>
          <c:spPr>
            <a:noFill/>
            <a:ln>
              <a:noFill/>
            </a:ln>
            <a:effectLst/>
          </c:spPr>
          <c:txPr>
            <a:bodyPr rot="5400000" spcFirstLastPara="1" vertOverflow="ellipsis" wrap="square" anchor="ctr" anchorCtr="1"/>
            <a:lstStyle/>
            <a:p>
              <a:pPr>
                <a:defRPr sz="1600" b="1"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977978664"/>
        <c:crosses val="autoZero"/>
        <c:auto val="1"/>
        <c:lblAlgn val="ctr"/>
        <c:lblOffset val="100"/>
        <c:noMultiLvlLbl val="0"/>
      </c:catAx>
      <c:valAx>
        <c:axId val="97797866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r>
                  <a:rPr lang="en-US" sz="1600" b="1">
                    <a:solidFill>
                      <a:sysClr val="windowText" lastClr="000000"/>
                    </a:solidFill>
                  </a:rPr>
                  <a:t>Years</a:t>
                </a:r>
              </a:p>
            </c:rich>
          </c:tx>
          <c:layout>
            <c:manualLayout>
              <c:xMode val="edge"/>
              <c:yMode val="edge"/>
              <c:x val="5.8505695425240825E-2"/>
              <c:y val="0.88750944142538257"/>
            </c:manualLayout>
          </c:layout>
          <c:overlay val="0"/>
          <c:spPr>
            <a:noFill/>
            <a:ln>
              <a:noFill/>
            </a:ln>
            <a:effectLst/>
          </c:spPr>
          <c:txPr>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977983256"/>
        <c:crosses val="autoZero"/>
        <c:crossBetween val="between"/>
      </c:valAx>
      <c:spPr>
        <a:noFill/>
        <a:ln>
          <a:noFill/>
        </a:ln>
        <a:effectLst/>
      </c:spPr>
    </c:plotArea>
    <c:legend>
      <c:legendPos val="b"/>
      <c:legendEntry>
        <c:idx val="0"/>
        <c:delete val="1"/>
      </c:legendEntry>
      <c:legendEntry>
        <c:idx val="7"/>
        <c:delete val="1"/>
      </c:legendEntry>
      <c:layout>
        <c:manualLayout>
          <c:xMode val="edge"/>
          <c:yMode val="edge"/>
          <c:x val="6.396375224593219E-2"/>
          <c:y val="0.94177988756828657"/>
          <c:w val="0.92488474927264008"/>
          <c:h val="5.8220112431713426E-2"/>
        </c:manualLayout>
      </c:layout>
      <c:overlay val="0"/>
      <c:spPr>
        <a:noFill/>
        <a:ln>
          <a:noFill/>
        </a:ln>
        <a:effectLst/>
      </c:spPr>
      <c:txPr>
        <a:bodyPr rot="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19050" cap="flat" cmpd="sng" algn="ctr">
      <a:solidFill>
        <a:schemeClr val="tx1"/>
      </a:solid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675217</xdr:colOff>
      <xdr:row>21</xdr:row>
      <xdr:rowOff>124882</xdr:rowOff>
    </xdr:from>
    <xdr:to>
      <xdr:col>12</xdr:col>
      <xdr:colOff>547978</xdr:colOff>
      <xdr:row>70</xdr:row>
      <xdr:rowOff>118533</xdr:rowOff>
    </xdr:to>
    <xdr:graphicFrame macro="">
      <xdr:nvGraphicFramePr>
        <xdr:cNvPr id="2" name="Chart 1" descr="KALETRA capsule was approved on September 15, 2000. To date, there is no generic version of KALETRA capsule, which has been discontinued. &#10;USPTO identified 16 patents and one three-year NCI exclusivity listed in the Orange Book between 2005 and 2018.  &#10;KALETRA is a multi-drug treatment for HIV infection including two different drugs, lopinavir and ritonavir, combined in one dosage form. Lopinavir is a protease inhibitor (“PI”) that prevents HIV from reproducing. Ritonavir was originally used as a direct inhibitor of HIV. Scientists later discovered that ritonavir boosts other HIV-PIs, by preventing the body from metabolizing PIs. Ritonavir-boosting of PIs decreased pill burden and frequency of dosing.  Accordingly, ritonavir is now commonly combined with PIs, such as lopinavir. The patent data illustrates this combination, as the earliest expiring patents relate to ritonavir and lopinavir as separate compounds, but later patents are directed to specific compositions and methods combining the two drugs as a fixed combination. Of the 16 patents, five patents cover a formulation or compound, four cover specific formulations, five cover a method of treatment, one covers a flavoring system and one covers both methods and formulations.&#10;" title="KALETRA (lopinavir/ritonavir; NDA 21226)">
          <a:extLst>
            <a:ext uri="{FF2B5EF4-FFF2-40B4-BE49-F238E27FC236}">
              <a16:creationId xmlns:a16="http://schemas.microsoft.com/office/drawing/2014/main" id="{4F394688-B409-4910-BB9E-46230604CE7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0.00217</cdr:x>
      <cdr:y>0.90481</cdr:y>
    </cdr:from>
    <cdr:to>
      <cdr:x>0.99938</cdr:x>
      <cdr:y>0.93982</cdr:y>
    </cdr:to>
    <cdr:sp macro="" textlink="">
      <cdr:nvSpPr>
        <cdr:cNvPr id="2" name="TextBox 1">
          <a:extLst xmlns:a="http://schemas.openxmlformats.org/drawingml/2006/main">
            <a:ext uri="{FF2B5EF4-FFF2-40B4-BE49-F238E27FC236}">
              <a16:creationId xmlns:a16="http://schemas.microsoft.com/office/drawing/2014/main" id="{5A5140F4-1933-4969-963F-80C4A27CD398}"/>
            </a:ext>
          </a:extLst>
        </cdr:cNvPr>
        <cdr:cNvSpPr txBox="1"/>
      </cdr:nvSpPr>
      <cdr:spPr>
        <a:xfrm xmlns:a="http://schemas.openxmlformats.org/drawingml/2006/main">
          <a:off x="44594" y="8440249"/>
          <a:ext cx="20478367" cy="32649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400" b="1" baseline="0">
              <a:solidFill>
                <a:sysClr val="windowText" lastClr="000000"/>
              </a:solidFill>
            </a:rPr>
            <a:t>                                               </a:t>
          </a:r>
          <a:r>
            <a:rPr lang="en-US" sz="1400" b="1">
              <a:solidFill>
                <a:sysClr val="windowText" lastClr="000000"/>
              </a:solidFill>
            </a:rPr>
            <a:t>5/23/1989</a:t>
          </a:r>
          <a:r>
            <a:rPr lang="en-US" sz="1400" b="1" baseline="0">
              <a:solidFill>
                <a:sysClr val="windowText" lastClr="000000"/>
              </a:solidFill>
            </a:rPr>
            <a:t>                                            </a:t>
          </a:r>
          <a:r>
            <a:rPr lang="en-US" sz="1400" b="1">
              <a:solidFill>
                <a:sysClr val="windowText" lastClr="000000"/>
              </a:solidFill>
              <a:effectLst/>
              <a:latin typeface="+mn-lt"/>
              <a:ea typeface="+mn-ea"/>
              <a:cs typeface="+mn-cs"/>
            </a:rPr>
            <a:t>5/23</a:t>
          </a:r>
          <a:r>
            <a:rPr lang="en-US" sz="1400" b="1">
              <a:solidFill>
                <a:sysClr val="windowText" lastClr="000000"/>
              </a:solidFill>
            </a:rPr>
            <a:t>/1994 </a:t>
          </a:r>
          <a:r>
            <a:rPr lang="en-US" sz="1400" b="1" baseline="0">
              <a:solidFill>
                <a:sysClr val="windowText" lastClr="000000"/>
              </a:solidFill>
            </a:rPr>
            <a:t>                                         </a:t>
          </a:r>
          <a:r>
            <a:rPr lang="en-US" sz="1400" b="1">
              <a:solidFill>
                <a:sysClr val="windowText" lastClr="000000"/>
              </a:solidFill>
              <a:effectLst/>
              <a:latin typeface="+mn-lt"/>
              <a:ea typeface="+mn-ea"/>
              <a:cs typeface="+mn-cs"/>
            </a:rPr>
            <a:t>5/23</a:t>
          </a:r>
          <a:r>
            <a:rPr lang="en-US" sz="1400" b="1">
              <a:solidFill>
                <a:sysClr val="windowText" lastClr="000000"/>
              </a:solidFill>
            </a:rPr>
            <a:t>/1999 </a:t>
          </a:r>
          <a:r>
            <a:rPr lang="en-US" sz="1400" b="1" baseline="0">
              <a:solidFill>
                <a:sysClr val="windowText" lastClr="000000"/>
              </a:solidFill>
            </a:rPr>
            <a:t>                                          </a:t>
          </a:r>
          <a:r>
            <a:rPr lang="en-US" sz="1400" b="1">
              <a:solidFill>
                <a:sysClr val="windowText" lastClr="000000"/>
              </a:solidFill>
              <a:effectLst/>
              <a:latin typeface="+mn-lt"/>
              <a:ea typeface="+mn-ea"/>
              <a:cs typeface="+mn-cs"/>
            </a:rPr>
            <a:t>5/23</a:t>
          </a:r>
          <a:r>
            <a:rPr lang="en-US" sz="1400" b="1">
              <a:solidFill>
                <a:sysClr val="windowText" lastClr="000000"/>
              </a:solidFill>
            </a:rPr>
            <a:t>/2004   </a:t>
          </a:r>
          <a:r>
            <a:rPr lang="en-US" sz="1400" b="1" baseline="0">
              <a:solidFill>
                <a:sysClr val="windowText" lastClr="000000"/>
              </a:solidFill>
            </a:rPr>
            <a:t>                                        </a:t>
          </a:r>
          <a:r>
            <a:rPr lang="en-US" sz="1400" b="1">
              <a:solidFill>
                <a:sysClr val="windowText" lastClr="000000"/>
              </a:solidFill>
              <a:effectLst/>
              <a:latin typeface="+mn-lt"/>
              <a:ea typeface="+mn-ea"/>
              <a:cs typeface="+mn-cs"/>
            </a:rPr>
            <a:t>5/23</a:t>
          </a:r>
          <a:r>
            <a:rPr lang="en-US" sz="1400" b="1" baseline="0">
              <a:solidFill>
                <a:sysClr val="windowText" lastClr="000000"/>
              </a:solidFill>
            </a:rPr>
            <a:t>/2009                                           </a:t>
          </a:r>
          <a:r>
            <a:rPr lang="en-US" sz="1400" b="1">
              <a:solidFill>
                <a:sysClr val="windowText" lastClr="000000"/>
              </a:solidFill>
              <a:effectLst/>
              <a:latin typeface="+mn-lt"/>
              <a:ea typeface="+mn-ea"/>
              <a:cs typeface="+mn-cs"/>
            </a:rPr>
            <a:t>5/23</a:t>
          </a:r>
          <a:r>
            <a:rPr lang="en-US" sz="1400" b="1" baseline="0">
              <a:solidFill>
                <a:sysClr val="windowText" lastClr="000000"/>
              </a:solidFill>
            </a:rPr>
            <a:t>/2014                                           </a:t>
          </a:r>
          <a:r>
            <a:rPr lang="en-US" sz="1400" b="1">
              <a:solidFill>
                <a:sysClr val="windowText" lastClr="000000"/>
              </a:solidFill>
              <a:effectLst/>
              <a:latin typeface="+mn-lt"/>
              <a:ea typeface="+mn-ea"/>
              <a:cs typeface="+mn-cs"/>
            </a:rPr>
            <a:t>5/23</a:t>
          </a:r>
          <a:r>
            <a:rPr lang="en-US" sz="1400" b="1" baseline="0">
              <a:solidFill>
                <a:sysClr val="windowText" lastClr="000000"/>
              </a:solidFill>
            </a:rPr>
            <a:t>/2019                                          5/23/2024                      </a:t>
          </a:r>
          <a:endParaRPr lang="en-US" sz="1400" b="1">
            <a:solidFill>
              <a:sysClr val="windowText" lastClr="000000"/>
            </a:solidFill>
          </a:endParaRPr>
        </a:p>
      </cdr:txBody>
    </cdr:sp>
  </cdr:relSizeAnchor>
  <cdr:relSizeAnchor xmlns:cdr="http://schemas.openxmlformats.org/drawingml/2006/chartDrawing">
    <cdr:from>
      <cdr:x>0.39627</cdr:x>
      <cdr:y>0.03644</cdr:y>
    </cdr:from>
    <cdr:to>
      <cdr:x>0.39627</cdr:x>
      <cdr:y>0.87581</cdr:y>
    </cdr:to>
    <cdr:cxnSp macro="">
      <cdr:nvCxnSpPr>
        <cdr:cNvPr id="28" name="Straight Connector 27">
          <a:extLst xmlns:a="http://schemas.openxmlformats.org/drawingml/2006/main">
            <a:ext uri="{FF2B5EF4-FFF2-40B4-BE49-F238E27FC236}">
              <a16:creationId xmlns:a16="http://schemas.microsoft.com/office/drawing/2014/main" id="{4724CD66-8470-459C-B027-D61D2C46AE4E}"/>
            </a:ext>
          </a:extLst>
        </cdr:cNvPr>
        <cdr:cNvCxnSpPr/>
      </cdr:nvCxnSpPr>
      <cdr:spPr>
        <a:xfrm xmlns:a="http://schemas.openxmlformats.org/drawingml/2006/main">
          <a:off x="8390571" y="381947"/>
          <a:ext cx="0" cy="8798052"/>
        </a:xfrm>
        <a:prstGeom xmlns:a="http://schemas.openxmlformats.org/drawingml/2006/main" prst="line">
          <a:avLst/>
        </a:prstGeom>
        <a:ln xmlns:a="http://schemas.openxmlformats.org/drawingml/2006/main" w="28575">
          <a:solidFill>
            <a:srgbClr val="00B050"/>
          </a:solidFill>
          <a:prstDash val="sysDot"/>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0.30676</cdr:x>
      <cdr:y>0.03914</cdr:y>
    </cdr:from>
    <cdr:to>
      <cdr:x>0.39559</cdr:x>
      <cdr:y>0.09474</cdr:y>
    </cdr:to>
    <cdr:sp macro="" textlink="">
      <cdr:nvSpPr>
        <cdr:cNvPr id="29" name="TextBox 3">
          <a:extLst xmlns:a="http://schemas.openxmlformats.org/drawingml/2006/main">
            <a:ext uri="{FF2B5EF4-FFF2-40B4-BE49-F238E27FC236}">
              <a16:creationId xmlns:a16="http://schemas.microsoft.com/office/drawing/2014/main" id="{9FDDE49E-6084-4F0A-B8A3-D8CD407AB70B}"/>
            </a:ext>
          </a:extLst>
        </cdr:cNvPr>
        <cdr:cNvSpPr txBox="1"/>
      </cdr:nvSpPr>
      <cdr:spPr>
        <a:xfrm xmlns:a="http://schemas.openxmlformats.org/drawingml/2006/main">
          <a:off x="6495305" y="410236"/>
          <a:ext cx="1880871" cy="582784"/>
        </a:xfrm>
        <a:prstGeom xmlns:a="http://schemas.openxmlformats.org/drawingml/2006/main" prst="rect">
          <a:avLst/>
        </a:prstGeom>
        <a:noFill xmlns:a="http://schemas.openxmlformats.org/drawingml/2006/main"/>
        <a:ln xmlns:a="http://schemas.openxmlformats.org/drawingml/2006/main" w="28575" cmpd="sng">
          <a:solidFill>
            <a:srgbClr val="00B050"/>
          </a:solidFill>
          <a:prstDash val="sysDot"/>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600" b="1">
              <a:solidFill>
                <a:srgbClr val="00B050"/>
              </a:solidFill>
            </a:rPr>
            <a:t>FDA Approval</a:t>
          </a:r>
        </a:p>
        <a:p xmlns:a="http://schemas.openxmlformats.org/drawingml/2006/main">
          <a:pPr algn="ctr"/>
          <a:r>
            <a:rPr lang="en-US" sz="1600" b="1">
              <a:solidFill>
                <a:srgbClr val="00B050"/>
              </a:solidFill>
            </a:rPr>
            <a:t>9/15/2000</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patents.google.com/patent/US5948436A/en?oq=5948436" TargetMode="External"/><Relationship Id="rId13" Type="http://schemas.openxmlformats.org/officeDocument/2006/relationships/hyperlink" Target="https://patents.google.com/patent/US6458818B1/en?oq=6458818" TargetMode="External"/><Relationship Id="rId3" Type="http://schemas.openxmlformats.org/officeDocument/2006/relationships/hyperlink" Target="https://patents.google.com/patent/US5541206A/en" TargetMode="External"/><Relationship Id="rId7" Type="http://schemas.openxmlformats.org/officeDocument/2006/relationships/hyperlink" Target="https://patents.google.com/patent/US5886036A/en?oq=5886036" TargetMode="External"/><Relationship Id="rId12" Type="http://schemas.openxmlformats.org/officeDocument/2006/relationships/hyperlink" Target="https://patents.google.com/patent/US6284767B1/en?oq=6284767" TargetMode="External"/><Relationship Id="rId17" Type="http://schemas.openxmlformats.org/officeDocument/2006/relationships/printerSettings" Target="../printerSettings/printerSettings1.bin"/><Relationship Id="rId2" Type="http://schemas.openxmlformats.org/officeDocument/2006/relationships/hyperlink" Target="https://patents.google.com/patent/US7432294B2/en?oq=7432294" TargetMode="External"/><Relationship Id="rId16" Type="http://schemas.openxmlformats.org/officeDocument/2006/relationships/hyperlink" Target="https://patentimages.storage.googleapis.com/c2/ae/6d/1eacd76743af5c/US6703403.pdf" TargetMode="External"/><Relationship Id="rId1" Type="http://schemas.openxmlformats.org/officeDocument/2006/relationships/hyperlink" Target="https://patents.google.com/patent/US5635523A/en" TargetMode="External"/><Relationship Id="rId6" Type="http://schemas.openxmlformats.org/officeDocument/2006/relationships/hyperlink" Target="https://patents.google.com/patent/US5674882A/en?oq=5674882" TargetMode="External"/><Relationship Id="rId11" Type="http://schemas.openxmlformats.org/officeDocument/2006/relationships/hyperlink" Target="https://patents.google.com/patent/US6232333B1/en" TargetMode="External"/><Relationship Id="rId5" Type="http://schemas.openxmlformats.org/officeDocument/2006/relationships/hyperlink" Target="https://patents.google.com/patent/US5674882A/en?oq=5674882" TargetMode="External"/><Relationship Id="rId15" Type="http://schemas.openxmlformats.org/officeDocument/2006/relationships/hyperlink" Target="https://patents.google.com/patent/US7141593B1/en?oq=7141593" TargetMode="External"/><Relationship Id="rId10" Type="http://schemas.openxmlformats.org/officeDocument/2006/relationships/hyperlink" Target="https://patents.google.com/patent/US5914332A/en?oq=5914332" TargetMode="External"/><Relationship Id="rId4" Type="http://schemas.openxmlformats.org/officeDocument/2006/relationships/hyperlink" Target="https://patents.google.com/patent/US5648497A/en" TargetMode="External"/><Relationship Id="rId9" Type="http://schemas.openxmlformats.org/officeDocument/2006/relationships/hyperlink" Target="https://patents.google.com/patent/US6037157A/en?oq=6037157" TargetMode="External"/><Relationship Id="rId14" Type="http://schemas.openxmlformats.org/officeDocument/2006/relationships/hyperlink" Target="https://patents.google.com/patent/US6521651B1/en?oq=6521651"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20C39C-360E-4AE9-8216-4CFD69F0E025}">
  <dimension ref="A1:DM266"/>
  <sheetViews>
    <sheetView topLeftCell="R1" workbookViewId="0">
      <pane ySplit="1" topLeftCell="A4" activePane="bottomLeft" state="frozen"/>
      <selection pane="bottomLeft" activeCell="O23" sqref="O23"/>
    </sheetView>
  </sheetViews>
  <sheetFormatPr defaultRowHeight="14.4" x14ac:dyDescent="0.3"/>
  <cols>
    <col min="1" max="1" width="30.44140625" style="28" bestFit="1" customWidth="1"/>
    <col min="2" max="2" width="12" customWidth="1"/>
    <col min="3" max="3" width="13.6640625" style="1" customWidth="1"/>
    <col min="4" max="4" width="27" customWidth="1"/>
    <col min="5" max="5" width="14.88671875" style="1" customWidth="1"/>
    <col min="6" max="6" width="24.6640625" customWidth="1"/>
    <col min="7" max="7" width="16" style="1" customWidth="1"/>
    <col min="8" max="8" width="25.33203125" customWidth="1"/>
    <col min="9" max="9" width="17.44140625" style="1" customWidth="1"/>
    <col min="10" max="10" width="16.6640625" style="26" customWidth="1"/>
    <col min="11" max="11" width="20.5546875" customWidth="1"/>
    <col min="12" max="12" width="29.5546875" customWidth="1"/>
    <col min="13" max="13" width="30.44140625" customWidth="1"/>
    <col min="14" max="14" width="14.6640625" customWidth="1"/>
    <col min="15" max="15" width="18" customWidth="1"/>
    <col min="16" max="18" width="21.109375" customWidth="1"/>
    <col min="19" max="21" width="21.88671875" style="12" customWidth="1"/>
    <col min="22" max="22" width="27" style="12" customWidth="1"/>
    <col min="23" max="23" width="16.88671875" customWidth="1"/>
  </cols>
  <sheetData>
    <row r="1" spans="1:117" s="10" customFormat="1" ht="133.5" customHeight="1" thickBot="1" x14ac:dyDescent="0.35">
      <c r="A1" s="29" t="s">
        <v>0</v>
      </c>
      <c r="B1" s="3" t="s">
        <v>1</v>
      </c>
      <c r="C1" s="3" t="s">
        <v>2</v>
      </c>
      <c r="D1" s="3" t="s">
        <v>3</v>
      </c>
      <c r="E1" s="3" t="s">
        <v>4</v>
      </c>
      <c r="F1" s="4" t="s">
        <v>5</v>
      </c>
      <c r="G1" s="3" t="s">
        <v>6</v>
      </c>
      <c r="H1" s="5" t="s">
        <v>7</v>
      </c>
      <c r="I1" s="3" t="s">
        <v>8</v>
      </c>
      <c r="J1" s="27" t="s">
        <v>9</v>
      </c>
      <c r="K1" s="6" t="s">
        <v>10</v>
      </c>
      <c r="L1" s="3" t="s">
        <v>11</v>
      </c>
      <c r="M1" s="7" t="s">
        <v>12</v>
      </c>
      <c r="N1" s="8" t="s">
        <v>13</v>
      </c>
      <c r="O1" s="3" t="s">
        <v>14</v>
      </c>
      <c r="P1" s="2" t="s">
        <v>15</v>
      </c>
      <c r="Q1" s="3" t="s">
        <v>16</v>
      </c>
      <c r="R1" s="3" t="s">
        <v>17</v>
      </c>
      <c r="S1" s="23" t="s">
        <v>18</v>
      </c>
      <c r="T1" s="23" t="s">
        <v>19</v>
      </c>
      <c r="U1" s="24" t="s">
        <v>20</v>
      </c>
      <c r="V1" s="25" t="s">
        <v>21</v>
      </c>
      <c r="W1" s="9" t="s">
        <v>22</v>
      </c>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row>
    <row r="2" spans="1:117" s="10" customFormat="1" ht="89.4" customHeight="1" x14ac:dyDescent="0.3">
      <c r="A2" s="57" t="s">
        <v>23</v>
      </c>
      <c r="B2" s="57" t="s">
        <v>24</v>
      </c>
      <c r="C2" s="58" t="s">
        <v>24</v>
      </c>
      <c r="D2" s="58" t="s">
        <v>25</v>
      </c>
      <c r="E2" s="58" t="s">
        <v>24</v>
      </c>
      <c r="F2" s="58" t="s">
        <v>26</v>
      </c>
      <c r="G2" s="58" t="s">
        <v>24</v>
      </c>
      <c r="H2" s="58" t="s">
        <v>27</v>
      </c>
      <c r="I2" s="58" t="s">
        <v>28</v>
      </c>
      <c r="J2" s="59" t="s">
        <v>24</v>
      </c>
      <c r="K2" s="58" t="s">
        <v>29</v>
      </c>
      <c r="L2" s="58" t="s">
        <v>30</v>
      </c>
      <c r="M2" s="58" t="s">
        <v>31</v>
      </c>
      <c r="N2" s="58" t="s">
        <v>32</v>
      </c>
      <c r="O2" s="58" t="s">
        <v>33</v>
      </c>
      <c r="P2" s="58" t="s">
        <v>23</v>
      </c>
      <c r="Q2" s="60" t="s">
        <v>34</v>
      </c>
      <c r="R2" s="58" t="s">
        <v>35</v>
      </c>
      <c r="S2" s="61" t="s">
        <v>36</v>
      </c>
      <c r="T2" s="61" t="s">
        <v>37</v>
      </c>
      <c r="U2" s="62" t="s">
        <v>24</v>
      </c>
      <c r="V2" s="62" t="s">
        <v>38</v>
      </c>
      <c r="W2" s="63" t="s">
        <v>39</v>
      </c>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1"/>
      <c r="BQ2" s="11"/>
      <c r="BR2" s="11"/>
      <c r="BS2" s="11"/>
      <c r="BT2" s="11"/>
      <c r="BU2" s="11"/>
      <c r="BV2" s="11"/>
      <c r="BW2" s="11"/>
      <c r="BX2" s="11"/>
      <c r="BY2" s="11"/>
      <c r="BZ2" s="11"/>
      <c r="CA2" s="11"/>
      <c r="CB2" s="11"/>
      <c r="CC2" s="11"/>
      <c r="CD2" s="11"/>
      <c r="CE2" s="11"/>
      <c r="CF2" s="11"/>
      <c r="CG2" s="11"/>
      <c r="CH2" s="11"/>
      <c r="CI2" s="11"/>
      <c r="CJ2" s="11"/>
      <c r="CK2" s="11"/>
      <c r="CL2" s="11"/>
      <c r="CM2" s="11"/>
      <c r="CN2" s="11"/>
      <c r="CO2" s="11"/>
      <c r="CP2" s="11"/>
      <c r="CQ2" s="11"/>
      <c r="CR2" s="11"/>
      <c r="CS2" s="11"/>
      <c r="CT2" s="11"/>
      <c r="CU2" s="11"/>
      <c r="CV2" s="11"/>
      <c r="CW2" s="11"/>
      <c r="CX2" s="11"/>
      <c r="CY2" s="11"/>
      <c r="CZ2" s="11"/>
      <c r="DA2" s="11"/>
      <c r="DB2" s="11"/>
      <c r="DC2" s="11"/>
      <c r="DD2" s="11"/>
      <c r="DE2" s="11"/>
      <c r="DF2" s="11"/>
      <c r="DG2" s="11"/>
      <c r="DH2" s="11"/>
      <c r="DI2" s="11"/>
      <c r="DJ2" s="11"/>
      <c r="DK2" s="11"/>
      <c r="DL2" s="11"/>
      <c r="DM2"/>
    </row>
    <row r="3" spans="1:117" s="46" customFormat="1" ht="95.25" customHeight="1" x14ac:dyDescent="0.3">
      <c r="A3" s="44" t="s">
        <v>40</v>
      </c>
      <c r="B3" s="43">
        <v>32651</v>
      </c>
      <c r="C3" s="43">
        <v>32651</v>
      </c>
      <c r="D3" s="47">
        <f t="shared" ref="D3:D20" si="0">DATEDIF(B3, C3, "D")</f>
        <v>0</v>
      </c>
      <c r="E3" s="43">
        <v>34814</v>
      </c>
      <c r="F3" s="45">
        <f t="shared" ref="F3:F18" si="1">DATEDIF(C3, E3, "D")</f>
        <v>2163</v>
      </c>
      <c r="G3" s="43">
        <v>35276</v>
      </c>
      <c r="H3" s="45">
        <f t="shared" ref="H3:H18" si="2">DATEDIF(E3, G3, "D")</f>
        <v>462</v>
      </c>
      <c r="I3" s="48">
        <f>DATE(YEAR(G3) + 17,MONTH(G3),DAY(G3))</f>
        <v>41485</v>
      </c>
      <c r="J3" s="43">
        <v>36784</v>
      </c>
      <c r="K3" s="47">
        <f t="shared" ref="K3:K4" si="3">IF(G3&gt;J3, 0, DATEDIF(G3, J3, "D"))</f>
        <v>1508</v>
      </c>
      <c r="L3" s="43">
        <v>41485</v>
      </c>
      <c r="M3" s="31">
        <f t="shared" ref="M3:M18" si="4">IF(G3&lt;J3, IF(Q3&lt;I3, (Q3-J3), (I3-J3)), IF(Q3&lt;I3, (Q3-G3), (I3-G3)))</f>
        <v>4701</v>
      </c>
      <c r="N3" s="30">
        <v>0</v>
      </c>
      <c r="O3" s="49">
        <f t="shared" ref="O3:O18" si="5">I3+N3</f>
        <v>41485</v>
      </c>
      <c r="P3" s="30">
        <v>0</v>
      </c>
      <c r="Q3" s="49">
        <f t="shared" ref="Q3:Q18" si="6">IF(L3&gt;O3, O3, L3)</f>
        <v>41485</v>
      </c>
      <c r="R3" s="49">
        <f t="shared" ref="R3:R18" si="7">O3+P3</f>
        <v>41485</v>
      </c>
      <c r="S3" s="43">
        <f>DATE(YEAR(R3),MONTH(R3)+6,DAY(R3))</f>
        <v>41669</v>
      </c>
      <c r="T3" s="31">
        <f t="shared" ref="T3:T18" si="8">S3-R3</f>
        <v>184</v>
      </c>
      <c r="U3" s="30" t="s">
        <v>41</v>
      </c>
      <c r="V3" s="45"/>
      <c r="W3" s="45">
        <f>DATEDIF(Q3, O3, "D")</f>
        <v>0</v>
      </c>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c r="BQ3" s="11"/>
      <c r="BR3" s="11"/>
      <c r="BS3" s="11"/>
      <c r="BT3" s="11"/>
      <c r="BU3" s="11"/>
      <c r="BV3" s="11"/>
      <c r="BW3" s="11"/>
      <c r="BX3" s="11"/>
      <c r="BY3" s="11"/>
      <c r="BZ3" s="11"/>
      <c r="CA3" s="11"/>
      <c r="CB3" s="11"/>
      <c r="CC3" s="11"/>
      <c r="CD3" s="11"/>
      <c r="CE3" s="11"/>
      <c r="CF3" s="11"/>
      <c r="CG3" s="11"/>
      <c r="CH3" s="11"/>
      <c r="CI3" s="11"/>
      <c r="CJ3" s="11"/>
      <c r="CK3" s="11"/>
      <c r="CL3" s="11"/>
      <c r="CM3" s="11"/>
      <c r="CN3" s="11"/>
      <c r="CO3" s="11"/>
      <c r="CP3" s="11"/>
      <c r="CQ3" s="11"/>
      <c r="CR3" s="11"/>
      <c r="CS3" s="11"/>
      <c r="CT3" s="11"/>
      <c r="CU3" s="11"/>
      <c r="CV3" s="11"/>
      <c r="CW3" s="11"/>
      <c r="CX3" s="11"/>
      <c r="CY3" s="11"/>
      <c r="CZ3" s="11"/>
      <c r="DA3" s="11"/>
      <c r="DB3" s="11"/>
      <c r="DC3" s="11"/>
      <c r="DD3" s="11"/>
      <c r="DE3" s="11"/>
      <c r="DF3" s="11"/>
      <c r="DG3" s="11"/>
      <c r="DH3" s="11"/>
      <c r="DI3" s="11"/>
      <c r="DJ3" s="11"/>
      <c r="DK3" s="11"/>
      <c r="DL3" s="11"/>
    </row>
    <row r="4" spans="1:117" s="45" customFormat="1" ht="98.4" customHeight="1" x14ac:dyDescent="0.3">
      <c r="A4" s="44" t="s">
        <v>42</v>
      </c>
      <c r="B4" s="49">
        <v>32651</v>
      </c>
      <c r="C4" s="49">
        <v>32651</v>
      </c>
      <c r="D4" s="47">
        <f t="shared" si="0"/>
        <v>0</v>
      </c>
      <c r="E4" s="49">
        <v>34795</v>
      </c>
      <c r="F4" s="45">
        <f t="shared" si="1"/>
        <v>2144</v>
      </c>
      <c r="G4" s="50">
        <v>35584</v>
      </c>
      <c r="H4" s="45">
        <f t="shared" si="2"/>
        <v>789</v>
      </c>
      <c r="I4" s="48">
        <f>DATE(YEAR(G4) + 17,MONTH(G4),DAY(G4))</f>
        <v>41793</v>
      </c>
      <c r="J4" s="43">
        <v>36784</v>
      </c>
      <c r="K4" s="47">
        <f t="shared" si="3"/>
        <v>1200</v>
      </c>
      <c r="L4" s="49">
        <v>41485</v>
      </c>
      <c r="M4" s="31">
        <f t="shared" si="4"/>
        <v>4701</v>
      </c>
      <c r="N4" s="47">
        <v>0</v>
      </c>
      <c r="O4" s="49">
        <f t="shared" si="5"/>
        <v>41793</v>
      </c>
      <c r="P4" s="47">
        <f t="shared" ref="P4:P18" si="9">N4-N4</f>
        <v>0</v>
      </c>
      <c r="Q4" s="49">
        <f t="shared" si="6"/>
        <v>41485</v>
      </c>
      <c r="R4" s="49">
        <f t="shared" si="7"/>
        <v>41793</v>
      </c>
      <c r="S4" s="43">
        <f t="shared" ref="S4:S12" si="10">DATE(YEAR(R4),MONTH(R4)+6,DAY(R4))</f>
        <v>41976</v>
      </c>
      <c r="T4" s="31">
        <f t="shared" si="8"/>
        <v>183</v>
      </c>
      <c r="W4" s="45">
        <f>DATEDIF(Q4, O4, "D")</f>
        <v>308</v>
      </c>
      <c r="X4" s="46"/>
      <c r="Y4" s="46"/>
      <c r="Z4" s="46"/>
      <c r="AA4" s="46"/>
      <c r="AB4" s="46"/>
      <c r="AC4" s="46"/>
      <c r="AD4" s="46"/>
      <c r="AE4" s="46"/>
      <c r="AF4" s="46"/>
      <c r="AG4" s="46"/>
      <c r="AH4" s="46"/>
      <c r="AI4" s="46"/>
      <c r="AJ4" s="46"/>
      <c r="AK4" s="46"/>
      <c r="AL4" s="46"/>
      <c r="AM4" s="46"/>
      <c r="AN4" s="46"/>
      <c r="AO4" s="46"/>
      <c r="AP4" s="46"/>
      <c r="AQ4" s="46"/>
      <c r="AR4" s="46"/>
      <c r="AS4" s="46"/>
      <c r="AT4" s="46"/>
      <c r="AU4" s="46"/>
      <c r="AV4" s="46"/>
      <c r="AW4" s="46"/>
      <c r="AX4" s="46"/>
      <c r="AY4" s="46"/>
      <c r="AZ4" s="46"/>
      <c r="BA4" s="46"/>
      <c r="BB4" s="46"/>
      <c r="BC4" s="46"/>
      <c r="BD4" s="46"/>
      <c r="BE4" s="46"/>
      <c r="BF4" s="46"/>
      <c r="BG4" s="46"/>
      <c r="BH4" s="46"/>
      <c r="BI4" s="46"/>
      <c r="BJ4" s="46"/>
      <c r="BK4" s="46"/>
      <c r="BL4" s="46"/>
      <c r="BM4" s="46"/>
      <c r="BN4" s="46"/>
      <c r="BO4" s="46"/>
      <c r="BP4" s="46"/>
      <c r="BQ4" s="46"/>
      <c r="BR4" s="46"/>
      <c r="BS4" s="46"/>
      <c r="BT4" s="46"/>
      <c r="BU4" s="46"/>
      <c r="BV4" s="46"/>
      <c r="BW4" s="46"/>
      <c r="BX4" s="46"/>
      <c r="BY4" s="46"/>
      <c r="BZ4" s="46"/>
      <c r="CA4" s="46"/>
      <c r="CB4" s="46"/>
      <c r="CC4" s="46"/>
      <c r="CD4" s="46"/>
      <c r="CE4" s="46"/>
      <c r="CF4" s="46"/>
      <c r="CG4" s="46"/>
      <c r="CH4" s="46"/>
      <c r="CI4" s="46"/>
      <c r="CJ4" s="46"/>
      <c r="CK4" s="46"/>
      <c r="CL4" s="46"/>
      <c r="CM4" s="46"/>
      <c r="CN4" s="46"/>
      <c r="CO4" s="46"/>
      <c r="CP4" s="46"/>
      <c r="CQ4" s="46"/>
      <c r="CR4" s="46"/>
      <c r="CS4" s="46"/>
      <c r="CT4" s="46"/>
      <c r="CU4" s="46"/>
      <c r="CV4" s="46"/>
      <c r="CW4" s="46"/>
      <c r="CX4" s="46"/>
      <c r="CY4" s="46"/>
      <c r="CZ4" s="46"/>
      <c r="DA4" s="46"/>
      <c r="DB4" s="46"/>
      <c r="DC4" s="46"/>
      <c r="DD4" s="46"/>
      <c r="DE4" s="46"/>
      <c r="DF4" s="46"/>
      <c r="DG4" s="46"/>
      <c r="DH4" s="46"/>
      <c r="DI4" s="46"/>
      <c r="DJ4" s="46"/>
      <c r="DK4" s="46"/>
      <c r="DL4" s="46"/>
      <c r="DM4" s="46"/>
    </row>
    <row r="5" spans="1:117" s="45" customFormat="1" ht="44.25" customHeight="1" x14ac:dyDescent="0.3">
      <c r="A5" s="44" t="s">
        <v>43</v>
      </c>
      <c r="B5" s="49">
        <v>32651</v>
      </c>
      <c r="C5" s="49">
        <v>32651</v>
      </c>
      <c r="D5" s="47">
        <f t="shared" si="0"/>
        <v>0</v>
      </c>
      <c r="E5" s="49">
        <v>34782</v>
      </c>
      <c r="F5" s="45">
        <f t="shared" si="1"/>
        <v>2131</v>
      </c>
      <c r="G5" s="50">
        <v>35626</v>
      </c>
      <c r="H5" s="45">
        <f t="shared" si="2"/>
        <v>844</v>
      </c>
      <c r="I5" s="48">
        <f>DATE(YEAR(G5) + 17,MONTH(G5),DAY(G5))</f>
        <v>41835</v>
      </c>
      <c r="J5" s="43">
        <v>36784</v>
      </c>
      <c r="K5" s="45">
        <f>IF(G5&gt;J5, 0, DATEDIF(G5, J5, "D"))</f>
        <v>1158</v>
      </c>
      <c r="L5" s="49">
        <f>I5</f>
        <v>41835</v>
      </c>
      <c r="M5" s="31">
        <f t="shared" si="4"/>
        <v>5051</v>
      </c>
      <c r="N5" s="47">
        <v>0</v>
      </c>
      <c r="O5" s="49">
        <f t="shared" si="5"/>
        <v>41835</v>
      </c>
      <c r="P5" s="47">
        <f t="shared" si="9"/>
        <v>0</v>
      </c>
      <c r="Q5" s="49">
        <f t="shared" si="6"/>
        <v>41835</v>
      </c>
      <c r="R5" s="49">
        <f t="shared" si="7"/>
        <v>41835</v>
      </c>
      <c r="S5" s="43">
        <f t="shared" si="10"/>
        <v>42019</v>
      </c>
      <c r="T5" s="31">
        <f t="shared" si="8"/>
        <v>184</v>
      </c>
      <c r="W5" s="45">
        <f t="shared" ref="W5:W18" si="11">DATEDIF(Q5, O5, "D")</f>
        <v>0</v>
      </c>
      <c r="X5" s="46"/>
      <c r="Y5" s="46"/>
      <c r="Z5" s="46"/>
      <c r="AA5" s="46"/>
      <c r="AB5" s="46"/>
      <c r="AC5" s="46"/>
      <c r="AD5" s="46"/>
      <c r="AE5" s="46"/>
      <c r="AF5" s="46"/>
      <c r="AG5" s="46"/>
      <c r="AH5" s="46"/>
      <c r="AI5" s="46"/>
      <c r="AJ5" s="46"/>
      <c r="AK5" s="46"/>
      <c r="AL5" s="46"/>
      <c r="AM5" s="46"/>
      <c r="AN5" s="46"/>
      <c r="AO5" s="46"/>
      <c r="AP5" s="46"/>
      <c r="AQ5" s="46"/>
      <c r="AR5" s="46"/>
      <c r="AS5" s="46"/>
      <c r="AT5" s="46"/>
      <c r="AU5" s="46"/>
      <c r="AV5" s="46"/>
      <c r="AW5" s="46"/>
      <c r="AX5" s="46"/>
      <c r="AY5" s="46"/>
      <c r="AZ5" s="46"/>
      <c r="BA5" s="46"/>
      <c r="BB5" s="46"/>
      <c r="BC5" s="46"/>
      <c r="BD5" s="46"/>
      <c r="BE5" s="46"/>
      <c r="BF5" s="46"/>
      <c r="BG5" s="46"/>
      <c r="BH5" s="46"/>
      <c r="BI5" s="46"/>
      <c r="BJ5" s="46"/>
      <c r="BK5" s="46"/>
      <c r="BL5" s="46"/>
      <c r="BM5" s="46"/>
      <c r="BN5" s="46"/>
      <c r="BO5" s="46"/>
      <c r="BP5" s="46"/>
      <c r="BQ5" s="46"/>
      <c r="BR5" s="46"/>
      <c r="BS5" s="46"/>
      <c r="BT5" s="46"/>
      <c r="BU5" s="46"/>
      <c r="BV5" s="46"/>
      <c r="BW5" s="46"/>
      <c r="BX5" s="46"/>
      <c r="BY5" s="46"/>
      <c r="BZ5" s="46"/>
      <c r="CA5" s="46"/>
      <c r="CB5" s="46"/>
      <c r="CC5" s="46"/>
      <c r="CD5" s="46"/>
      <c r="CE5" s="46"/>
      <c r="CF5" s="46"/>
      <c r="CG5" s="46"/>
      <c r="CH5" s="46"/>
      <c r="CI5" s="46"/>
      <c r="CJ5" s="46"/>
      <c r="CK5" s="46"/>
      <c r="CL5" s="46"/>
      <c r="CM5" s="46"/>
      <c r="CN5" s="46"/>
      <c r="CO5" s="46"/>
      <c r="CP5" s="46"/>
      <c r="CQ5" s="46"/>
      <c r="CR5" s="46"/>
      <c r="CS5" s="46"/>
      <c r="CT5" s="46"/>
      <c r="CU5" s="46"/>
      <c r="CV5" s="46"/>
      <c r="CW5" s="46"/>
      <c r="CX5" s="46"/>
      <c r="CY5" s="46"/>
      <c r="CZ5" s="46"/>
      <c r="DA5" s="46"/>
      <c r="DB5" s="46"/>
      <c r="DC5" s="46"/>
      <c r="DD5" s="46"/>
      <c r="DE5" s="46"/>
      <c r="DF5" s="46"/>
      <c r="DG5" s="46"/>
      <c r="DH5" s="46"/>
      <c r="DI5" s="46"/>
      <c r="DJ5" s="46"/>
      <c r="DK5" s="46"/>
      <c r="DL5" s="46"/>
      <c r="DM5" s="46"/>
    </row>
    <row r="6" spans="1:117" s="45" customFormat="1" ht="67.2" customHeight="1" x14ac:dyDescent="0.3">
      <c r="A6" s="44" t="s">
        <v>44</v>
      </c>
      <c r="B6" s="49">
        <v>32651</v>
      </c>
      <c r="C6" s="49">
        <v>32651</v>
      </c>
      <c r="D6" s="47">
        <f t="shared" si="0"/>
        <v>0</v>
      </c>
      <c r="E6" s="49">
        <v>34787</v>
      </c>
      <c r="F6" s="45">
        <f t="shared" si="1"/>
        <v>2136</v>
      </c>
      <c r="G6" s="50">
        <v>35710</v>
      </c>
      <c r="H6" s="45">
        <f t="shared" si="2"/>
        <v>923</v>
      </c>
      <c r="I6" s="48">
        <f>DATE(YEAR(G6) + 17,MONTH(G6),DAY(G6))</f>
        <v>41919</v>
      </c>
      <c r="J6" s="43">
        <v>36784</v>
      </c>
      <c r="K6" s="45">
        <f t="shared" ref="K6:K8" si="12">IF(G6&gt;J6, 0, DATEDIF(G6, J6, "D"))</f>
        <v>1074</v>
      </c>
      <c r="L6" s="49">
        <v>41485</v>
      </c>
      <c r="M6" s="31">
        <f t="shared" si="4"/>
        <v>4701</v>
      </c>
      <c r="N6" s="47">
        <v>0</v>
      </c>
      <c r="O6" s="49">
        <f t="shared" si="5"/>
        <v>41919</v>
      </c>
      <c r="P6" s="47">
        <f t="shared" si="9"/>
        <v>0</v>
      </c>
      <c r="Q6" s="49">
        <f t="shared" si="6"/>
        <v>41485</v>
      </c>
      <c r="R6" s="49">
        <f t="shared" si="7"/>
        <v>41919</v>
      </c>
      <c r="S6" s="43">
        <f>DATE(YEAR(R6),MONTH(R6)+6,DAY(R6))</f>
        <v>42101</v>
      </c>
      <c r="T6" s="31">
        <f t="shared" si="8"/>
        <v>182</v>
      </c>
      <c r="W6" s="45">
        <f t="shared" si="11"/>
        <v>434</v>
      </c>
      <c r="X6" s="46"/>
      <c r="Y6" s="46"/>
      <c r="Z6" s="46"/>
      <c r="AA6" s="46"/>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row>
    <row r="7" spans="1:117" s="45" customFormat="1" ht="75.599999999999994" customHeight="1" x14ac:dyDescent="0.3">
      <c r="A7" s="44" t="s">
        <v>45</v>
      </c>
      <c r="B7" s="49">
        <v>32651</v>
      </c>
      <c r="C7" s="49">
        <v>33967</v>
      </c>
      <c r="D7" s="47">
        <f t="shared" si="0"/>
        <v>1316</v>
      </c>
      <c r="E7" s="49">
        <v>35509</v>
      </c>
      <c r="F7" s="45">
        <f t="shared" si="1"/>
        <v>1542</v>
      </c>
      <c r="G7" s="50">
        <v>36137</v>
      </c>
      <c r="H7" s="45">
        <f t="shared" si="2"/>
        <v>628</v>
      </c>
      <c r="I7" s="48">
        <f>DATE(YEAR(C7) + 20,MONTH(C7),DAY(C7))</f>
        <v>41272</v>
      </c>
      <c r="J7" s="43">
        <v>36784</v>
      </c>
      <c r="K7" s="45">
        <f t="shared" si="12"/>
        <v>647</v>
      </c>
      <c r="L7" s="49">
        <f>O6</f>
        <v>41919</v>
      </c>
      <c r="M7" s="31">
        <f t="shared" si="4"/>
        <v>4488</v>
      </c>
      <c r="N7" s="47">
        <v>0</v>
      </c>
      <c r="O7" s="49">
        <f t="shared" si="5"/>
        <v>41272</v>
      </c>
      <c r="P7" s="47">
        <v>0</v>
      </c>
      <c r="Q7" s="49">
        <f t="shared" si="6"/>
        <v>41272</v>
      </c>
      <c r="R7" s="49">
        <f t="shared" si="7"/>
        <v>41272</v>
      </c>
      <c r="S7" s="43">
        <f t="shared" si="10"/>
        <v>41454</v>
      </c>
      <c r="T7" s="31">
        <f t="shared" si="8"/>
        <v>182</v>
      </c>
      <c r="W7" s="45">
        <f t="shared" si="11"/>
        <v>0</v>
      </c>
      <c r="X7" s="46"/>
      <c r="Y7" s="46"/>
      <c r="Z7" s="46"/>
      <c r="AA7" s="46"/>
      <c r="AB7" s="46"/>
      <c r="AC7" s="46"/>
      <c r="AD7" s="46"/>
      <c r="AE7" s="46"/>
      <c r="AF7" s="46"/>
      <c r="AG7" s="46"/>
      <c r="AH7" s="46"/>
      <c r="AI7" s="46"/>
      <c r="AJ7" s="46"/>
      <c r="AK7" s="46"/>
      <c r="AL7" s="46"/>
      <c r="AM7" s="46"/>
      <c r="AN7" s="46"/>
      <c r="AO7" s="46"/>
      <c r="AP7" s="46"/>
      <c r="AQ7" s="46"/>
      <c r="AR7" s="46"/>
      <c r="AS7" s="46"/>
      <c r="AT7" s="46"/>
      <c r="AU7" s="46"/>
      <c r="AV7" s="46"/>
      <c r="AW7" s="46"/>
      <c r="AX7" s="46"/>
      <c r="AY7" s="46"/>
      <c r="AZ7" s="46"/>
      <c r="BA7" s="46"/>
      <c r="BB7" s="46"/>
      <c r="BC7" s="46"/>
      <c r="BD7" s="46"/>
      <c r="BE7" s="46"/>
      <c r="BF7" s="46"/>
      <c r="BG7" s="46"/>
      <c r="BH7" s="46"/>
      <c r="BI7" s="46"/>
      <c r="BJ7" s="46"/>
      <c r="BK7" s="46"/>
      <c r="BL7" s="46"/>
      <c r="BM7" s="46"/>
      <c r="BN7" s="46"/>
      <c r="BO7" s="46"/>
      <c r="BP7" s="46"/>
      <c r="BQ7" s="46"/>
      <c r="BR7" s="46"/>
      <c r="BS7" s="46"/>
      <c r="BT7" s="46"/>
      <c r="BU7" s="46"/>
      <c r="BV7" s="46"/>
      <c r="BW7" s="46"/>
      <c r="BX7" s="46"/>
      <c r="BY7" s="46"/>
      <c r="BZ7" s="46"/>
      <c r="CA7" s="46"/>
      <c r="CB7" s="46"/>
      <c r="CC7" s="46"/>
      <c r="CD7" s="46"/>
      <c r="CE7" s="46"/>
      <c r="CF7" s="46"/>
      <c r="CG7" s="46"/>
      <c r="CH7" s="46"/>
      <c r="CI7" s="46"/>
      <c r="CJ7" s="46"/>
      <c r="CK7" s="46"/>
      <c r="CL7" s="46"/>
      <c r="CM7" s="46"/>
      <c r="CN7" s="46"/>
      <c r="CO7" s="46"/>
      <c r="CP7" s="46"/>
      <c r="CQ7" s="46"/>
      <c r="CR7" s="46"/>
      <c r="CS7" s="46"/>
      <c r="CT7" s="46"/>
      <c r="CU7" s="46"/>
      <c r="CV7" s="46"/>
      <c r="CW7" s="46"/>
      <c r="CX7" s="46"/>
      <c r="CY7" s="46"/>
      <c r="CZ7" s="46"/>
      <c r="DA7" s="46"/>
      <c r="DB7" s="46"/>
      <c r="DC7" s="46"/>
      <c r="DD7" s="46"/>
      <c r="DE7" s="46"/>
      <c r="DF7" s="46"/>
      <c r="DG7" s="46"/>
      <c r="DH7" s="46"/>
      <c r="DI7" s="46"/>
      <c r="DJ7" s="46"/>
      <c r="DK7" s="46"/>
      <c r="DL7" s="46"/>
      <c r="DM7" s="46"/>
    </row>
    <row r="8" spans="1:117" s="45" customFormat="1" x14ac:dyDescent="0.3">
      <c r="A8" s="44" t="s">
        <v>46</v>
      </c>
      <c r="B8" s="49">
        <v>32651</v>
      </c>
      <c r="C8" s="49">
        <v>33967</v>
      </c>
      <c r="D8" s="47">
        <f t="shared" si="0"/>
        <v>1316</v>
      </c>
      <c r="E8" s="49">
        <v>35509</v>
      </c>
      <c r="F8" s="45">
        <f t="shared" si="1"/>
        <v>1542</v>
      </c>
      <c r="G8" s="50">
        <v>36242</v>
      </c>
      <c r="H8" s="45">
        <f t="shared" si="2"/>
        <v>733</v>
      </c>
      <c r="I8" s="48">
        <f>DATE(YEAR(C8) + 20,MONTH(C8),DAY(C8))</f>
        <v>41272</v>
      </c>
      <c r="J8" s="43">
        <v>36784</v>
      </c>
      <c r="K8" s="45">
        <f t="shared" si="12"/>
        <v>542</v>
      </c>
      <c r="L8" s="49">
        <f>O7</f>
        <v>41272</v>
      </c>
      <c r="M8" s="31">
        <f t="shared" si="4"/>
        <v>4488</v>
      </c>
      <c r="N8" s="47">
        <v>0</v>
      </c>
      <c r="O8" s="49">
        <f t="shared" si="5"/>
        <v>41272</v>
      </c>
      <c r="P8" s="47">
        <v>325</v>
      </c>
      <c r="Q8" s="49">
        <f t="shared" si="6"/>
        <v>41272</v>
      </c>
      <c r="R8" s="49">
        <f t="shared" si="7"/>
        <v>41597</v>
      </c>
      <c r="S8" s="43">
        <f>DATE(YEAR(R8),MONTH(R8)+6,DAY(R8))</f>
        <v>41778</v>
      </c>
      <c r="T8" s="31">
        <f t="shared" si="8"/>
        <v>181</v>
      </c>
      <c r="W8" s="45">
        <f t="shared" si="11"/>
        <v>0</v>
      </c>
      <c r="X8" s="46"/>
      <c r="Y8" s="46"/>
      <c r="Z8" s="46"/>
      <c r="AA8" s="46"/>
      <c r="AB8" s="46"/>
      <c r="AC8" s="46"/>
      <c r="AD8" s="46"/>
      <c r="AE8" s="46"/>
      <c r="AF8" s="46"/>
      <c r="AG8" s="46"/>
      <c r="AH8" s="46"/>
      <c r="AI8" s="46"/>
      <c r="AJ8" s="46"/>
      <c r="AK8" s="46"/>
      <c r="AL8" s="46"/>
      <c r="AM8" s="46"/>
      <c r="AN8" s="46"/>
      <c r="AO8" s="46"/>
      <c r="AP8" s="46"/>
      <c r="AQ8" s="46"/>
      <c r="AR8" s="46"/>
      <c r="AS8" s="46"/>
      <c r="AT8" s="46"/>
      <c r="AU8" s="46"/>
      <c r="AV8" s="46"/>
      <c r="AW8" s="46"/>
      <c r="AX8" s="46"/>
      <c r="AY8" s="46"/>
      <c r="AZ8" s="46"/>
      <c r="BA8" s="46"/>
      <c r="BB8" s="46"/>
      <c r="BC8" s="46"/>
      <c r="BD8" s="46"/>
      <c r="BE8" s="46"/>
      <c r="BF8" s="46"/>
      <c r="BG8" s="46"/>
      <c r="BH8" s="46"/>
      <c r="BI8" s="46"/>
      <c r="BJ8" s="46"/>
      <c r="BK8" s="46"/>
      <c r="BL8" s="46"/>
      <c r="BM8" s="46"/>
      <c r="BN8" s="46"/>
      <c r="BO8" s="46"/>
      <c r="BP8" s="46"/>
      <c r="BQ8" s="46"/>
      <c r="BR8" s="46"/>
      <c r="BS8" s="46"/>
      <c r="BT8" s="46"/>
      <c r="BU8" s="46"/>
      <c r="BV8" s="46"/>
      <c r="BW8" s="46"/>
      <c r="BX8" s="46"/>
      <c r="BY8" s="46"/>
      <c r="BZ8" s="46"/>
      <c r="CA8" s="46"/>
      <c r="CB8" s="46"/>
      <c r="CC8" s="46"/>
      <c r="CD8" s="46"/>
      <c r="CE8" s="46"/>
      <c r="CF8" s="46"/>
      <c r="CG8" s="46"/>
      <c r="CH8" s="46"/>
      <c r="CI8" s="46"/>
      <c r="CJ8" s="46"/>
      <c r="CK8" s="46"/>
      <c r="CL8" s="46"/>
      <c r="CM8" s="46"/>
      <c r="CN8" s="46"/>
      <c r="CO8" s="46"/>
      <c r="CP8" s="46"/>
      <c r="CQ8" s="46"/>
      <c r="CR8" s="46"/>
      <c r="CS8" s="46"/>
      <c r="CT8" s="46"/>
      <c r="CU8" s="46"/>
      <c r="CV8" s="46"/>
      <c r="CW8" s="46"/>
      <c r="CX8" s="46"/>
      <c r="CY8" s="46"/>
      <c r="CZ8" s="46"/>
      <c r="DA8" s="46"/>
      <c r="DB8" s="46"/>
      <c r="DC8" s="46"/>
      <c r="DD8" s="46"/>
      <c r="DE8" s="46"/>
      <c r="DF8" s="46"/>
      <c r="DG8" s="46"/>
      <c r="DH8" s="46"/>
      <c r="DI8" s="46"/>
      <c r="DJ8" s="46"/>
      <c r="DK8" s="46"/>
      <c r="DL8" s="46"/>
      <c r="DM8" s="46"/>
    </row>
    <row r="9" spans="1:117" s="51" customFormat="1" ht="75.599999999999994" customHeight="1" x14ac:dyDescent="0.3">
      <c r="A9" s="52" t="s">
        <v>47</v>
      </c>
      <c r="B9" s="48">
        <v>32651</v>
      </c>
      <c r="C9" s="48">
        <v>35046</v>
      </c>
      <c r="D9" s="53">
        <f t="shared" ref="D9" si="13">DATEDIF(B9, C9, "D")</f>
        <v>2395</v>
      </c>
      <c r="E9" s="48">
        <v>35390</v>
      </c>
      <c r="F9" s="51">
        <f t="shared" ref="F9" si="14">DATEDIF(C9, E9, "D")</f>
        <v>344</v>
      </c>
      <c r="G9" s="54">
        <v>36333</v>
      </c>
      <c r="H9" s="51">
        <f t="shared" ref="H9" si="15">DATEDIF(E9, G9, "D")</f>
        <v>943</v>
      </c>
      <c r="I9" s="48">
        <f>DATE(YEAR(C9) + 20,MONTH(C9),DAY(C9))</f>
        <v>42351</v>
      </c>
      <c r="J9" s="43">
        <v>36784</v>
      </c>
      <c r="K9" s="51">
        <f>IF(G9&gt;J9, 0, DATEDIF(G9, J9, "D"))</f>
        <v>451</v>
      </c>
      <c r="L9" s="48">
        <f>O9</f>
        <v>42351</v>
      </c>
      <c r="M9" s="31">
        <f t="shared" si="4"/>
        <v>5567</v>
      </c>
      <c r="N9" s="53">
        <v>0</v>
      </c>
      <c r="O9" s="55">
        <f t="shared" si="5"/>
        <v>42351</v>
      </c>
      <c r="P9" s="53">
        <f t="shared" ref="P9" si="16">N9-N9</f>
        <v>0</v>
      </c>
      <c r="Q9" s="49">
        <f t="shared" si="6"/>
        <v>42351</v>
      </c>
      <c r="R9" s="49">
        <f t="shared" si="7"/>
        <v>42351</v>
      </c>
      <c r="S9" s="43">
        <f>DATE(YEAR(R9),MONTH(R9)+6,DAY(R9))</f>
        <v>42534</v>
      </c>
      <c r="T9" s="31">
        <f t="shared" si="8"/>
        <v>183</v>
      </c>
      <c r="U9" s="56"/>
      <c r="W9" s="45">
        <f t="shared" si="11"/>
        <v>0</v>
      </c>
    </row>
    <row r="10" spans="1:117" s="45" customFormat="1" ht="15.6" customHeight="1" x14ac:dyDescent="0.3">
      <c r="A10" s="44" t="s">
        <v>48</v>
      </c>
      <c r="B10" s="49">
        <v>32651</v>
      </c>
      <c r="C10" s="49">
        <v>34225</v>
      </c>
      <c r="D10" s="47">
        <f>DATEDIF(B10, C10, "D")</f>
        <v>1574</v>
      </c>
      <c r="E10" s="49">
        <v>35965</v>
      </c>
      <c r="F10" s="45">
        <f>DATEDIF(C10, E10, "D")</f>
        <v>1740</v>
      </c>
      <c r="G10" s="50">
        <v>36410</v>
      </c>
      <c r="H10" s="45">
        <f>DATEDIF(E10, G10, "D")</f>
        <v>445</v>
      </c>
      <c r="I10" s="49">
        <f>DATE(YEAR(C10) + 20,MONTH(C10),DAY(C10))</f>
        <v>41530</v>
      </c>
      <c r="J10" s="43">
        <v>36784</v>
      </c>
      <c r="K10" s="45">
        <f>IF(J10-G10&lt;0, 0, J10-G10)</f>
        <v>374</v>
      </c>
      <c r="L10" s="48">
        <f>O10</f>
        <v>41530</v>
      </c>
      <c r="M10" s="31">
        <f t="shared" si="4"/>
        <v>4746</v>
      </c>
      <c r="N10" s="47"/>
      <c r="O10" s="49">
        <f t="shared" si="5"/>
        <v>41530</v>
      </c>
      <c r="P10" s="47">
        <f>N10-N10</f>
        <v>0</v>
      </c>
      <c r="Q10" s="49">
        <f t="shared" si="6"/>
        <v>41530</v>
      </c>
      <c r="R10" s="49">
        <f t="shared" si="7"/>
        <v>41530</v>
      </c>
      <c r="S10" s="43">
        <f t="shared" si="10"/>
        <v>41711</v>
      </c>
      <c r="T10" s="31">
        <f t="shared" si="8"/>
        <v>181</v>
      </c>
      <c r="W10" s="45">
        <f t="shared" si="11"/>
        <v>0</v>
      </c>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c r="AW10" s="46"/>
      <c r="AX10" s="46"/>
      <c r="AY10" s="46"/>
      <c r="AZ10" s="46"/>
      <c r="BA10" s="46"/>
      <c r="BB10" s="46"/>
      <c r="BC10" s="46"/>
      <c r="BD10" s="46"/>
      <c r="BE10" s="46"/>
      <c r="BF10" s="46"/>
      <c r="BG10" s="46"/>
      <c r="BH10" s="46"/>
      <c r="BI10" s="46"/>
      <c r="BJ10" s="46"/>
      <c r="BK10" s="46"/>
      <c r="BL10" s="46"/>
      <c r="BM10" s="46"/>
      <c r="BN10" s="46"/>
      <c r="BO10" s="46"/>
      <c r="BP10" s="46"/>
      <c r="BQ10" s="46"/>
      <c r="BR10" s="46"/>
      <c r="BS10" s="46"/>
      <c r="BT10" s="46"/>
      <c r="BU10" s="46"/>
      <c r="BV10" s="46"/>
      <c r="BW10" s="46"/>
      <c r="BX10" s="46"/>
      <c r="BY10" s="46"/>
      <c r="BZ10" s="46"/>
      <c r="CA10" s="46"/>
      <c r="CB10" s="46"/>
      <c r="CC10" s="46"/>
      <c r="CD10" s="46"/>
      <c r="CE10" s="46"/>
      <c r="CF10" s="46"/>
      <c r="CG10" s="46"/>
      <c r="CH10" s="46"/>
      <c r="CI10" s="46"/>
      <c r="CJ10" s="46"/>
      <c r="CK10" s="46"/>
      <c r="CL10" s="46"/>
      <c r="CM10" s="46"/>
      <c r="CN10" s="46"/>
      <c r="CO10" s="46"/>
      <c r="CP10" s="46"/>
      <c r="CQ10" s="46"/>
      <c r="CR10" s="46"/>
      <c r="CS10" s="46"/>
      <c r="CT10" s="46"/>
      <c r="CU10" s="46"/>
      <c r="CV10" s="46"/>
      <c r="CW10" s="46"/>
      <c r="CX10" s="46"/>
      <c r="CY10" s="46"/>
      <c r="CZ10" s="46"/>
      <c r="DA10" s="46"/>
      <c r="DB10" s="46"/>
      <c r="DC10" s="46"/>
      <c r="DD10" s="46"/>
      <c r="DE10" s="46"/>
      <c r="DF10" s="46"/>
      <c r="DG10" s="46"/>
      <c r="DH10" s="46"/>
      <c r="DI10" s="46"/>
      <c r="DJ10" s="46"/>
      <c r="DK10" s="46"/>
      <c r="DL10" s="46"/>
      <c r="DM10" s="46"/>
    </row>
    <row r="11" spans="1:117" s="45" customFormat="1" ht="53.4" customHeight="1" x14ac:dyDescent="0.3">
      <c r="A11" s="44" t="s">
        <v>49</v>
      </c>
      <c r="B11" s="49">
        <v>32651</v>
      </c>
      <c r="C11" s="49">
        <v>35242</v>
      </c>
      <c r="D11" s="47">
        <f t="shared" ref="D11" si="17">DATEDIF(B11, C11, "D")</f>
        <v>2591</v>
      </c>
      <c r="E11" s="49">
        <v>35242</v>
      </c>
      <c r="F11" s="45">
        <f t="shared" ref="F11" si="18">DATEDIF(C11, E11, "D")</f>
        <v>0</v>
      </c>
      <c r="G11" s="50">
        <v>36599</v>
      </c>
      <c r="H11" s="45">
        <f t="shared" ref="H11" si="19">DATEDIF(E11, G11, "D")</f>
        <v>1357</v>
      </c>
      <c r="I11" s="49">
        <f t="shared" ref="I11:I18" si="20">DATE(YEAR(C11) + 20,MONTH(C11),DAY(C11))</f>
        <v>42547</v>
      </c>
      <c r="J11" s="43">
        <v>36784</v>
      </c>
      <c r="K11" s="45">
        <f t="shared" ref="K11:K18" si="21">IF(J11-G11&lt;0, 0, J11-G11)</f>
        <v>185</v>
      </c>
      <c r="L11" s="49">
        <f>I11</f>
        <v>42547</v>
      </c>
      <c r="M11" s="31">
        <f t="shared" si="4"/>
        <v>5763</v>
      </c>
      <c r="N11" s="47">
        <v>0</v>
      </c>
      <c r="O11" s="49">
        <f t="shared" si="5"/>
        <v>42547</v>
      </c>
      <c r="P11" s="47">
        <f t="shared" ref="P11" si="22">N11-N11</f>
        <v>0</v>
      </c>
      <c r="Q11" s="49">
        <f t="shared" si="6"/>
        <v>42547</v>
      </c>
      <c r="R11" s="49">
        <f t="shared" si="7"/>
        <v>42547</v>
      </c>
      <c r="S11" s="43">
        <f t="shared" si="10"/>
        <v>42730</v>
      </c>
      <c r="T11" s="31">
        <f t="shared" si="8"/>
        <v>183</v>
      </c>
      <c r="W11" s="45">
        <f t="shared" si="11"/>
        <v>0</v>
      </c>
      <c r="X11" s="46"/>
      <c r="Y11" s="46"/>
      <c r="Z11" s="46"/>
      <c r="AA11" s="46"/>
      <c r="AB11" s="46"/>
      <c r="AC11" s="46"/>
      <c r="AD11" s="46"/>
      <c r="AE11" s="46"/>
      <c r="AF11" s="46"/>
      <c r="AG11" s="46"/>
      <c r="AH11" s="46"/>
      <c r="AI11" s="46"/>
      <c r="AJ11" s="46"/>
      <c r="AK11" s="46"/>
      <c r="AL11" s="46"/>
      <c r="AM11" s="46"/>
      <c r="AN11" s="46"/>
      <c r="AO11" s="46"/>
      <c r="AP11" s="46"/>
      <c r="AQ11" s="46"/>
      <c r="AR11" s="46"/>
      <c r="AS11" s="46"/>
      <c r="AT11" s="46"/>
      <c r="AU11" s="46"/>
      <c r="AV11" s="46"/>
      <c r="AW11" s="46"/>
      <c r="AX11" s="46"/>
      <c r="AY11" s="46"/>
      <c r="AZ11" s="46"/>
      <c r="BA11" s="46"/>
      <c r="BB11" s="46"/>
      <c r="BC11" s="46"/>
      <c r="BD11" s="46"/>
      <c r="BE11" s="46"/>
      <c r="BF11" s="46"/>
      <c r="BG11" s="46"/>
      <c r="BH11" s="46"/>
      <c r="BI11" s="46"/>
      <c r="BJ11" s="46"/>
      <c r="BK11" s="46"/>
      <c r="BL11" s="46"/>
      <c r="BM11" s="46"/>
      <c r="BN11" s="46"/>
      <c r="BO11" s="46"/>
      <c r="BP11" s="46"/>
      <c r="BQ11" s="46"/>
      <c r="BR11" s="46"/>
      <c r="BS11" s="46"/>
      <c r="BT11" s="46"/>
      <c r="BU11" s="46"/>
      <c r="BV11" s="46"/>
      <c r="BW11" s="46"/>
      <c r="BX11" s="46"/>
      <c r="BY11" s="46"/>
      <c r="BZ11" s="46"/>
      <c r="CA11" s="46"/>
      <c r="CB11" s="46"/>
      <c r="CC11" s="46"/>
      <c r="CD11" s="46"/>
      <c r="CE11" s="46"/>
      <c r="CF11" s="46"/>
      <c r="CG11" s="46"/>
      <c r="CH11" s="46"/>
      <c r="CI11" s="46"/>
      <c r="CJ11" s="46"/>
      <c r="CK11" s="46"/>
      <c r="CL11" s="46"/>
      <c r="CM11" s="46"/>
      <c r="CN11" s="46"/>
      <c r="CO11" s="46"/>
      <c r="CP11" s="46"/>
      <c r="CQ11" s="46"/>
      <c r="CR11" s="46"/>
      <c r="CS11" s="46"/>
      <c r="CT11" s="46"/>
      <c r="CU11" s="46"/>
      <c r="CV11" s="46"/>
      <c r="CW11" s="46"/>
      <c r="CX11" s="46"/>
      <c r="CY11" s="46"/>
      <c r="CZ11" s="46"/>
      <c r="DA11" s="46"/>
      <c r="DB11" s="46"/>
      <c r="DC11" s="46"/>
      <c r="DD11" s="46"/>
      <c r="DE11" s="46"/>
      <c r="DF11" s="46"/>
      <c r="DG11" s="46"/>
      <c r="DH11" s="46"/>
      <c r="DI11" s="46"/>
      <c r="DJ11" s="46"/>
      <c r="DK11" s="46"/>
      <c r="DL11" s="46"/>
      <c r="DM11" s="46"/>
    </row>
    <row r="12" spans="1:117" s="45" customFormat="1" x14ac:dyDescent="0.3">
      <c r="A12" s="44" t="s">
        <v>50</v>
      </c>
      <c r="B12" s="49">
        <v>32651</v>
      </c>
      <c r="C12" s="49">
        <v>35741</v>
      </c>
      <c r="D12" s="47">
        <f>DATEDIF(B12, C12, "D")</f>
        <v>3090</v>
      </c>
      <c r="E12" s="49">
        <v>35741</v>
      </c>
      <c r="F12" s="45">
        <f>DATEDIF(C12, E12, "D")</f>
        <v>0</v>
      </c>
      <c r="G12" s="50">
        <v>37026</v>
      </c>
      <c r="H12" s="45">
        <f>DATEDIF(E12, G12, "D")</f>
        <v>1285</v>
      </c>
      <c r="I12" s="49">
        <f t="shared" si="20"/>
        <v>43046</v>
      </c>
      <c r="J12" s="43">
        <v>36784</v>
      </c>
      <c r="K12" s="45">
        <f t="shared" si="21"/>
        <v>0</v>
      </c>
      <c r="L12" s="49">
        <f t="shared" ref="L12:L16" si="23">I12</f>
        <v>43046</v>
      </c>
      <c r="M12" s="31">
        <f t="shared" si="4"/>
        <v>6020</v>
      </c>
      <c r="N12" s="47">
        <v>0</v>
      </c>
      <c r="O12" s="49">
        <f t="shared" si="5"/>
        <v>43046</v>
      </c>
      <c r="P12" s="47">
        <f>N12-N12</f>
        <v>0</v>
      </c>
      <c r="Q12" s="49">
        <f t="shared" si="6"/>
        <v>43046</v>
      </c>
      <c r="R12" s="49">
        <f t="shared" si="7"/>
        <v>43046</v>
      </c>
      <c r="S12" s="43">
        <f t="shared" si="10"/>
        <v>43227</v>
      </c>
      <c r="T12" s="31">
        <f t="shared" si="8"/>
        <v>181</v>
      </c>
      <c r="W12" s="45">
        <f t="shared" si="11"/>
        <v>0</v>
      </c>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c r="AW12" s="46"/>
      <c r="AX12" s="46"/>
      <c r="AY12" s="46"/>
      <c r="AZ12" s="46"/>
      <c r="BA12" s="46"/>
      <c r="BB12" s="46"/>
      <c r="BC12" s="46"/>
      <c r="BD12" s="46"/>
      <c r="BE12" s="46"/>
      <c r="BF12" s="46"/>
      <c r="BG12" s="46"/>
      <c r="BH12" s="46"/>
      <c r="BI12" s="46"/>
      <c r="BJ12" s="46"/>
      <c r="BK12" s="46"/>
      <c r="BL12" s="46"/>
      <c r="BM12" s="46"/>
      <c r="BN12" s="46"/>
      <c r="BO12" s="46"/>
      <c r="BP12" s="46"/>
      <c r="BQ12" s="46"/>
      <c r="BR12" s="46"/>
      <c r="BS12" s="46"/>
      <c r="BT12" s="46"/>
      <c r="BU12" s="46"/>
      <c r="BV12" s="46"/>
      <c r="BW12" s="46"/>
      <c r="BX12" s="46"/>
      <c r="BY12" s="46"/>
      <c r="BZ12" s="46"/>
      <c r="CA12" s="46"/>
      <c r="CB12" s="46"/>
      <c r="CC12" s="46"/>
      <c r="CD12" s="46"/>
      <c r="CE12" s="46"/>
      <c r="CF12" s="46"/>
      <c r="CG12" s="46"/>
      <c r="CH12" s="46"/>
      <c r="CI12" s="46"/>
      <c r="CJ12" s="46"/>
      <c r="CK12" s="46"/>
      <c r="CL12" s="46"/>
      <c r="CM12" s="46"/>
      <c r="CN12" s="46"/>
      <c r="CO12" s="46"/>
      <c r="CP12" s="46"/>
      <c r="CQ12" s="46"/>
      <c r="CR12" s="46"/>
      <c r="CS12" s="46"/>
      <c r="CT12" s="46"/>
      <c r="CU12" s="46"/>
      <c r="CV12" s="46"/>
      <c r="CW12" s="46"/>
      <c r="CX12" s="46"/>
      <c r="CY12" s="46"/>
      <c r="CZ12" s="46"/>
      <c r="DA12" s="46"/>
      <c r="DB12" s="46"/>
      <c r="DC12" s="46"/>
      <c r="DD12" s="46"/>
      <c r="DE12" s="46"/>
      <c r="DF12" s="46"/>
      <c r="DG12" s="46"/>
      <c r="DH12" s="46"/>
      <c r="DI12" s="46"/>
      <c r="DJ12" s="46"/>
      <c r="DK12" s="46"/>
      <c r="DL12" s="46"/>
      <c r="DM12" s="46"/>
    </row>
    <row r="13" spans="1:117" s="45" customFormat="1" x14ac:dyDescent="0.3">
      <c r="A13" s="44" t="s">
        <v>51</v>
      </c>
      <c r="B13" s="49">
        <v>32651</v>
      </c>
      <c r="C13" s="49">
        <v>35046</v>
      </c>
      <c r="D13" s="47">
        <f>DATEDIF(B13, C13, "D")</f>
        <v>2395</v>
      </c>
      <c r="E13" s="49">
        <v>36137</v>
      </c>
      <c r="F13" s="45">
        <f>DATEDIF(C13, E13, "D")</f>
        <v>1091</v>
      </c>
      <c r="G13" s="50">
        <v>37138</v>
      </c>
      <c r="H13" s="45">
        <f>DATEDIF(E13, G13, "D")</f>
        <v>1001</v>
      </c>
      <c r="I13" s="49">
        <f t="shared" si="20"/>
        <v>42351</v>
      </c>
      <c r="J13" s="43">
        <v>36784</v>
      </c>
      <c r="K13" s="45">
        <f t="shared" si="21"/>
        <v>0</v>
      </c>
      <c r="L13" s="49">
        <f t="shared" ref="L13" si="24">I13</f>
        <v>42351</v>
      </c>
      <c r="M13" s="31">
        <f t="shared" si="4"/>
        <v>5213</v>
      </c>
      <c r="N13" s="47">
        <v>64</v>
      </c>
      <c r="O13" s="49">
        <f t="shared" si="5"/>
        <v>42415</v>
      </c>
      <c r="P13" s="47">
        <f>N13-N13</f>
        <v>0</v>
      </c>
      <c r="Q13" s="49">
        <f t="shared" si="6"/>
        <v>42351</v>
      </c>
      <c r="R13" s="49">
        <f t="shared" si="7"/>
        <v>42415</v>
      </c>
      <c r="S13" s="43">
        <f>DATE(YEAR(R13),MONTH(R13)+6,DAY(R13))</f>
        <v>42597</v>
      </c>
      <c r="T13" s="31">
        <f t="shared" si="8"/>
        <v>182</v>
      </c>
      <c r="W13" s="45">
        <f t="shared" si="11"/>
        <v>64</v>
      </c>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c r="AW13" s="46"/>
      <c r="AX13" s="46"/>
      <c r="AY13" s="46"/>
      <c r="AZ13" s="46"/>
      <c r="BA13" s="46"/>
      <c r="BB13" s="46"/>
      <c r="BC13" s="46"/>
      <c r="BD13" s="46"/>
      <c r="BE13" s="46"/>
      <c r="BF13" s="46"/>
      <c r="BG13" s="46"/>
      <c r="BH13" s="46"/>
      <c r="BI13" s="46"/>
      <c r="BJ13" s="46"/>
      <c r="BK13" s="46"/>
      <c r="BL13" s="46"/>
      <c r="BM13" s="46"/>
      <c r="BN13" s="46"/>
      <c r="BO13" s="46"/>
      <c r="BP13" s="46"/>
      <c r="BQ13" s="46"/>
      <c r="BR13" s="46"/>
      <c r="BS13" s="46"/>
      <c r="BT13" s="46"/>
      <c r="BU13" s="46"/>
      <c r="BV13" s="46"/>
      <c r="BW13" s="46"/>
      <c r="BX13" s="46"/>
      <c r="BY13" s="46"/>
      <c r="BZ13" s="46"/>
      <c r="CA13" s="46"/>
      <c r="CB13" s="46"/>
      <c r="CC13" s="46"/>
      <c r="CD13" s="46"/>
      <c r="CE13" s="46"/>
      <c r="CF13" s="46"/>
      <c r="CG13" s="46"/>
      <c r="CH13" s="46"/>
      <c r="CI13" s="46"/>
      <c r="CJ13" s="46"/>
      <c r="CK13" s="46"/>
      <c r="CL13" s="46"/>
      <c r="CM13" s="46"/>
      <c r="CN13" s="46"/>
      <c r="CO13" s="46"/>
      <c r="CP13" s="46"/>
      <c r="CQ13" s="46"/>
      <c r="CR13" s="46"/>
      <c r="CS13" s="46"/>
      <c r="CT13" s="46"/>
      <c r="CU13" s="46"/>
      <c r="CV13" s="46"/>
      <c r="CW13" s="46"/>
      <c r="CX13" s="46"/>
      <c r="CY13" s="46"/>
      <c r="CZ13" s="46"/>
      <c r="DA13" s="46"/>
      <c r="DB13" s="46"/>
      <c r="DC13" s="46"/>
      <c r="DD13" s="46"/>
      <c r="DE13" s="46"/>
      <c r="DF13" s="46"/>
      <c r="DG13" s="46"/>
      <c r="DH13" s="46"/>
      <c r="DI13" s="46"/>
      <c r="DJ13" s="46"/>
      <c r="DK13" s="46"/>
      <c r="DL13" s="46"/>
      <c r="DM13" s="46"/>
    </row>
    <row r="14" spans="1:117" s="45" customFormat="1" x14ac:dyDescent="0.3">
      <c r="A14" s="44" t="s">
        <v>52</v>
      </c>
      <c r="B14" s="49">
        <v>32651</v>
      </c>
      <c r="C14" s="49">
        <v>35741</v>
      </c>
      <c r="D14" s="47">
        <f>DATEDIF(B14, C14, "D")</f>
        <v>3090</v>
      </c>
      <c r="E14" s="49">
        <v>36343</v>
      </c>
      <c r="F14" s="45">
        <f>DATEDIF(C14, E14, "D")</f>
        <v>602</v>
      </c>
      <c r="G14" s="50">
        <v>37530</v>
      </c>
      <c r="H14" s="45">
        <f>DATEDIF(E14, G14, "D")</f>
        <v>1187</v>
      </c>
      <c r="I14" s="49">
        <f t="shared" si="20"/>
        <v>43046</v>
      </c>
      <c r="J14" s="43">
        <v>36784</v>
      </c>
      <c r="K14" s="45">
        <f t="shared" si="21"/>
        <v>0</v>
      </c>
      <c r="L14" s="49">
        <f t="shared" si="23"/>
        <v>43046</v>
      </c>
      <c r="M14" s="31">
        <f t="shared" si="4"/>
        <v>5516</v>
      </c>
      <c r="N14" s="47">
        <v>0</v>
      </c>
      <c r="O14" s="49">
        <f t="shared" si="5"/>
        <v>43046</v>
      </c>
      <c r="P14" s="47">
        <f>N14-N14</f>
        <v>0</v>
      </c>
      <c r="Q14" s="49">
        <f t="shared" si="6"/>
        <v>43046</v>
      </c>
      <c r="R14" s="49">
        <f t="shared" si="7"/>
        <v>43046</v>
      </c>
      <c r="S14" s="43">
        <f t="shared" ref="S14:S15" si="25">DATE(YEAR(Q14),MONTH(Q14)+6,DAY(Q14))</f>
        <v>43227</v>
      </c>
      <c r="T14" s="31">
        <f t="shared" si="8"/>
        <v>181</v>
      </c>
      <c r="W14" s="45">
        <f t="shared" si="11"/>
        <v>0</v>
      </c>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c r="AW14" s="46"/>
      <c r="AX14" s="46"/>
      <c r="AY14" s="46"/>
      <c r="AZ14" s="46"/>
      <c r="BA14" s="46"/>
      <c r="BB14" s="46"/>
      <c r="BC14" s="46"/>
      <c r="BD14" s="46"/>
      <c r="BE14" s="46"/>
      <c r="BF14" s="46"/>
      <c r="BG14" s="46"/>
      <c r="BH14" s="46"/>
      <c r="BI14" s="46"/>
      <c r="BJ14" s="46"/>
      <c r="BK14" s="46"/>
      <c r="BL14" s="46"/>
      <c r="BM14" s="46"/>
      <c r="BN14" s="46"/>
      <c r="BO14" s="46"/>
      <c r="BP14" s="46"/>
      <c r="BQ14" s="46"/>
      <c r="BR14" s="46"/>
      <c r="BS14" s="46"/>
      <c r="BT14" s="46"/>
      <c r="BU14" s="46"/>
      <c r="BV14" s="46"/>
      <c r="BW14" s="46"/>
      <c r="BX14" s="46"/>
      <c r="BY14" s="46"/>
      <c r="BZ14" s="46"/>
      <c r="CA14" s="46"/>
      <c r="CB14" s="46"/>
      <c r="CC14" s="46"/>
      <c r="CD14" s="46"/>
      <c r="CE14" s="46"/>
      <c r="CF14" s="46"/>
      <c r="CG14" s="46"/>
      <c r="CH14" s="46"/>
      <c r="CI14" s="46"/>
      <c r="CJ14" s="46"/>
      <c r="CK14" s="46"/>
      <c r="CL14" s="46"/>
      <c r="CM14" s="46"/>
      <c r="CN14" s="46"/>
      <c r="CO14" s="46"/>
      <c r="CP14" s="46"/>
      <c r="CQ14" s="46"/>
      <c r="CR14" s="46"/>
      <c r="CS14" s="46"/>
      <c r="CT14" s="46"/>
      <c r="CU14" s="46"/>
      <c r="CV14" s="46"/>
      <c r="CW14" s="46"/>
      <c r="CX14" s="46"/>
      <c r="CY14" s="46"/>
      <c r="CZ14" s="46"/>
      <c r="DA14" s="46"/>
      <c r="DB14" s="46"/>
      <c r="DC14" s="46"/>
      <c r="DD14" s="46"/>
      <c r="DE14" s="46"/>
      <c r="DF14" s="46"/>
      <c r="DG14" s="46"/>
      <c r="DH14" s="46"/>
      <c r="DI14" s="46"/>
      <c r="DJ14" s="46"/>
      <c r="DK14" s="46"/>
      <c r="DL14" s="46"/>
      <c r="DM14" s="46"/>
    </row>
    <row r="15" spans="1:117" s="45" customFormat="1" x14ac:dyDescent="0.3">
      <c r="A15" s="44" t="s">
        <v>53</v>
      </c>
      <c r="B15" s="49">
        <v>32651</v>
      </c>
      <c r="C15" s="49">
        <v>35741</v>
      </c>
      <c r="D15" s="47">
        <f>DATEDIF(B15, C15, "D")</f>
        <v>3090</v>
      </c>
      <c r="E15" s="49">
        <v>36413</v>
      </c>
      <c r="F15" s="45">
        <f>DATEDIF(C15, E15, "D")</f>
        <v>672</v>
      </c>
      <c r="G15" s="50">
        <v>37670</v>
      </c>
      <c r="H15" s="45">
        <f>DATEDIF(E15, G15, "D")</f>
        <v>1257</v>
      </c>
      <c r="I15" s="49">
        <f t="shared" si="20"/>
        <v>43046</v>
      </c>
      <c r="J15" s="43">
        <v>36784</v>
      </c>
      <c r="K15" s="45">
        <f t="shared" si="21"/>
        <v>0</v>
      </c>
      <c r="L15" s="49">
        <f t="shared" si="23"/>
        <v>43046</v>
      </c>
      <c r="M15" s="31">
        <f t="shared" si="4"/>
        <v>5376</v>
      </c>
      <c r="N15" s="47">
        <v>0</v>
      </c>
      <c r="O15" s="49">
        <f t="shared" si="5"/>
        <v>43046</v>
      </c>
      <c r="P15" s="47">
        <f>N15-N15</f>
        <v>0</v>
      </c>
      <c r="Q15" s="49">
        <f t="shared" si="6"/>
        <v>43046</v>
      </c>
      <c r="R15" s="49">
        <f t="shared" si="7"/>
        <v>43046</v>
      </c>
      <c r="S15" s="43">
        <f t="shared" si="25"/>
        <v>43227</v>
      </c>
      <c r="T15" s="31">
        <f t="shared" si="8"/>
        <v>181</v>
      </c>
      <c r="W15" s="45">
        <f t="shared" si="11"/>
        <v>0</v>
      </c>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c r="AW15" s="46"/>
      <c r="AX15" s="46"/>
      <c r="AY15" s="46"/>
      <c r="AZ15" s="46"/>
      <c r="BA15" s="46"/>
      <c r="BB15" s="46"/>
      <c r="BC15" s="46"/>
      <c r="BD15" s="46"/>
      <c r="BE15" s="46"/>
      <c r="BF15" s="46"/>
      <c r="BG15" s="46"/>
      <c r="BH15" s="46"/>
      <c r="BI15" s="46"/>
      <c r="BJ15" s="46"/>
      <c r="BK15" s="46"/>
      <c r="BL15" s="46"/>
      <c r="BM15" s="46"/>
      <c r="BN15" s="46"/>
      <c r="BO15" s="46"/>
      <c r="BP15" s="46"/>
      <c r="BQ15" s="46"/>
      <c r="BR15" s="46"/>
      <c r="BS15" s="46"/>
      <c r="BT15" s="46"/>
      <c r="BU15" s="46"/>
      <c r="BV15" s="46"/>
      <c r="BW15" s="46"/>
      <c r="BX15" s="46"/>
      <c r="BY15" s="46"/>
      <c r="BZ15" s="46"/>
      <c r="CA15" s="46"/>
      <c r="CB15" s="46"/>
      <c r="CC15" s="46"/>
      <c r="CD15" s="46"/>
      <c r="CE15" s="46"/>
      <c r="CF15" s="46"/>
      <c r="CG15" s="46"/>
      <c r="CH15" s="46"/>
      <c r="CI15" s="46"/>
      <c r="CJ15" s="46"/>
      <c r="CK15" s="46"/>
      <c r="CL15" s="46"/>
      <c r="CM15" s="46"/>
      <c r="CN15" s="46"/>
      <c r="CO15" s="46"/>
      <c r="CP15" s="46"/>
      <c r="CQ15" s="46"/>
      <c r="CR15" s="46"/>
      <c r="CS15" s="46"/>
      <c r="CT15" s="46"/>
      <c r="CU15" s="46"/>
      <c r="CV15" s="46"/>
      <c r="CW15" s="46"/>
      <c r="CX15" s="46"/>
      <c r="CY15" s="46"/>
      <c r="CZ15" s="46"/>
      <c r="DA15" s="46"/>
      <c r="DB15" s="46"/>
      <c r="DC15" s="46"/>
      <c r="DD15" s="46"/>
      <c r="DE15" s="46"/>
      <c r="DF15" s="46"/>
      <c r="DG15" s="46"/>
      <c r="DH15" s="46"/>
      <c r="DI15" s="46"/>
      <c r="DJ15" s="46"/>
      <c r="DK15" s="46"/>
      <c r="DL15" s="46"/>
      <c r="DM15" s="46"/>
    </row>
    <row r="16" spans="1:117" s="45" customFormat="1" x14ac:dyDescent="0.3">
      <c r="A16" s="44" t="s">
        <v>54</v>
      </c>
      <c r="B16" s="49">
        <v>32651</v>
      </c>
      <c r="C16" s="49">
        <v>35242</v>
      </c>
      <c r="D16" s="47">
        <f t="shared" si="0"/>
        <v>2591</v>
      </c>
      <c r="E16" s="49">
        <v>37154</v>
      </c>
      <c r="F16" s="45">
        <f t="shared" si="1"/>
        <v>1912</v>
      </c>
      <c r="G16" s="50">
        <v>38055</v>
      </c>
      <c r="H16" s="45">
        <f t="shared" si="2"/>
        <v>901</v>
      </c>
      <c r="I16" s="49">
        <f t="shared" si="20"/>
        <v>42547</v>
      </c>
      <c r="J16" s="43">
        <v>36784</v>
      </c>
      <c r="K16" s="45">
        <f t="shared" si="21"/>
        <v>0</v>
      </c>
      <c r="L16" s="49">
        <f t="shared" si="23"/>
        <v>42547</v>
      </c>
      <c r="M16" s="31">
        <f t="shared" si="4"/>
        <v>4492</v>
      </c>
      <c r="N16" s="47">
        <v>75</v>
      </c>
      <c r="O16" s="49">
        <f t="shared" si="5"/>
        <v>42622</v>
      </c>
      <c r="P16" s="47">
        <f t="shared" si="9"/>
        <v>0</v>
      </c>
      <c r="Q16" s="49">
        <f t="shared" si="6"/>
        <v>42547</v>
      </c>
      <c r="R16" s="49">
        <f t="shared" si="7"/>
        <v>42622</v>
      </c>
      <c r="S16" s="43">
        <f>DATE(YEAR(Q16),MONTH(Q16)+6,DAY(Q16))</f>
        <v>42730</v>
      </c>
      <c r="T16" s="31">
        <f>S16-Q16</f>
        <v>183</v>
      </c>
      <c r="W16" s="45">
        <f t="shared" si="11"/>
        <v>75</v>
      </c>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c r="AV16" s="46"/>
      <c r="AW16" s="46"/>
      <c r="AX16" s="46"/>
      <c r="AY16" s="46"/>
      <c r="AZ16" s="46"/>
      <c r="BA16" s="46"/>
      <c r="BB16" s="46"/>
      <c r="BC16" s="46"/>
      <c r="BD16" s="46"/>
      <c r="BE16" s="46"/>
      <c r="BF16" s="46"/>
      <c r="BG16" s="46"/>
      <c r="BH16" s="46"/>
      <c r="BI16" s="46"/>
      <c r="BJ16" s="46"/>
      <c r="BK16" s="46"/>
      <c r="BL16" s="46"/>
      <c r="BM16" s="46"/>
      <c r="BN16" s="46"/>
      <c r="BO16" s="46"/>
      <c r="BP16" s="46"/>
      <c r="BQ16" s="46"/>
      <c r="BR16" s="46"/>
      <c r="BS16" s="46"/>
      <c r="BT16" s="46"/>
      <c r="BU16" s="46"/>
      <c r="BV16" s="46"/>
      <c r="BW16" s="46"/>
      <c r="BX16" s="46"/>
      <c r="BY16" s="46"/>
      <c r="BZ16" s="46"/>
      <c r="CA16" s="46"/>
      <c r="CB16" s="46"/>
      <c r="CC16" s="46"/>
      <c r="CD16" s="46"/>
      <c r="CE16" s="46"/>
      <c r="CF16" s="46"/>
      <c r="CG16" s="46"/>
      <c r="CH16" s="46"/>
      <c r="CI16" s="46"/>
      <c r="CJ16" s="46"/>
      <c r="CK16" s="46"/>
      <c r="CL16" s="46"/>
      <c r="CM16" s="46"/>
      <c r="CN16" s="46"/>
      <c r="CO16" s="46"/>
      <c r="CP16" s="46"/>
      <c r="CQ16" s="46"/>
      <c r="CR16" s="46"/>
      <c r="CS16" s="46"/>
      <c r="CT16" s="46"/>
      <c r="CU16" s="46"/>
      <c r="CV16" s="46"/>
      <c r="CW16" s="46"/>
      <c r="CX16" s="46"/>
      <c r="CY16" s="46"/>
      <c r="CZ16" s="46"/>
      <c r="DA16" s="46"/>
      <c r="DB16" s="46"/>
      <c r="DC16" s="46"/>
      <c r="DD16" s="46"/>
      <c r="DE16" s="46"/>
      <c r="DF16" s="46"/>
      <c r="DG16" s="46"/>
      <c r="DH16" s="46"/>
      <c r="DI16" s="46"/>
      <c r="DJ16" s="46"/>
      <c r="DK16" s="46"/>
      <c r="DL16" s="46"/>
      <c r="DM16" s="46"/>
    </row>
    <row r="17" spans="1:117" s="45" customFormat="1" x14ac:dyDescent="0.3">
      <c r="A17" s="44" t="s">
        <v>55</v>
      </c>
      <c r="B17" s="49">
        <v>32651</v>
      </c>
      <c r="C17" s="49">
        <v>36668</v>
      </c>
      <c r="D17" s="47">
        <f>DATEDIF(B17, C17, "D")</f>
        <v>4017</v>
      </c>
      <c r="E17" s="49">
        <v>36668</v>
      </c>
      <c r="F17" s="45">
        <f>DATEDIF(C17, E17, "D")</f>
        <v>0</v>
      </c>
      <c r="G17" s="50">
        <v>39049</v>
      </c>
      <c r="H17" s="45">
        <f>DATEDIF(E17, G17, "D")</f>
        <v>2381</v>
      </c>
      <c r="I17" s="49">
        <f>DATE(YEAR(C17) + 20,MONTH(C17),DAY(C17))</f>
        <v>43973</v>
      </c>
      <c r="J17" s="43">
        <v>36784</v>
      </c>
      <c r="K17" s="45">
        <f>IF(J17-G17&lt;0, 0, J17-G17)</f>
        <v>0</v>
      </c>
      <c r="L17" s="49">
        <f>I17</f>
        <v>43973</v>
      </c>
      <c r="M17" s="31">
        <f t="shared" si="4"/>
        <v>4924</v>
      </c>
      <c r="N17" s="47"/>
      <c r="O17" s="49">
        <f t="shared" si="5"/>
        <v>43973</v>
      </c>
      <c r="P17" s="47">
        <f>N17-N17</f>
        <v>0</v>
      </c>
      <c r="Q17" s="49">
        <f t="shared" si="6"/>
        <v>43973</v>
      </c>
      <c r="R17" s="49">
        <f t="shared" si="7"/>
        <v>43973</v>
      </c>
      <c r="S17" s="43">
        <f t="shared" ref="S17:S18" si="26">DATE(YEAR(Q17),MONTH(Q17)+6,DAY(Q17))</f>
        <v>44157</v>
      </c>
      <c r="T17" s="31">
        <f t="shared" si="8"/>
        <v>184</v>
      </c>
      <c r="W17" s="45">
        <f t="shared" si="11"/>
        <v>0</v>
      </c>
      <c r="X17" s="46"/>
      <c r="Y17" s="46"/>
      <c r="Z17" s="46"/>
      <c r="AA17" s="46"/>
      <c r="AB17" s="46"/>
      <c r="AC17" s="46"/>
      <c r="AD17" s="46"/>
      <c r="AE17" s="46"/>
      <c r="AF17" s="46"/>
      <c r="AG17" s="46"/>
      <c r="AH17" s="46"/>
      <c r="AI17" s="46"/>
      <c r="AJ17" s="46"/>
      <c r="AK17" s="46"/>
      <c r="AL17" s="46"/>
      <c r="AM17" s="46"/>
      <c r="AN17" s="46"/>
      <c r="AO17" s="46"/>
      <c r="AP17" s="46"/>
      <c r="AQ17" s="46"/>
      <c r="AR17" s="46"/>
      <c r="AS17" s="46"/>
      <c r="AT17" s="46"/>
      <c r="AU17" s="46"/>
      <c r="AV17" s="46"/>
      <c r="AW17" s="46"/>
      <c r="AX17" s="46"/>
      <c r="AY17" s="46"/>
      <c r="AZ17" s="46"/>
      <c r="BA17" s="46"/>
      <c r="BB17" s="46"/>
      <c r="BC17" s="46"/>
      <c r="BD17" s="46"/>
      <c r="BE17" s="46"/>
      <c r="BF17" s="46"/>
      <c r="BG17" s="46"/>
      <c r="BH17" s="46"/>
      <c r="BI17" s="46"/>
      <c r="BJ17" s="46"/>
      <c r="BK17" s="46"/>
      <c r="BL17" s="46"/>
      <c r="BM17" s="46"/>
      <c r="BN17" s="46"/>
      <c r="BO17" s="46"/>
      <c r="BP17" s="46"/>
      <c r="BQ17" s="46"/>
      <c r="BR17" s="46"/>
      <c r="BS17" s="46"/>
      <c r="BT17" s="46"/>
      <c r="BU17" s="46"/>
      <c r="BV17" s="46"/>
      <c r="BW17" s="46"/>
      <c r="BX17" s="46"/>
      <c r="BY17" s="46"/>
      <c r="BZ17" s="46"/>
      <c r="CA17" s="46"/>
      <c r="CB17" s="46"/>
      <c r="CC17" s="46"/>
      <c r="CD17" s="46"/>
      <c r="CE17" s="46"/>
      <c r="CF17" s="46"/>
      <c r="CG17" s="46"/>
      <c r="CH17" s="46"/>
      <c r="CI17" s="46"/>
      <c r="CJ17" s="46"/>
      <c r="CK17" s="46"/>
      <c r="CL17" s="46"/>
      <c r="CM17" s="46"/>
      <c r="CN17" s="46"/>
      <c r="CO17" s="46"/>
      <c r="CP17" s="46"/>
      <c r="CQ17" s="46"/>
      <c r="CR17" s="46"/>
      <c r="CS17" s="46"/>
      <c r="CT17" s="46"/>
      <c r="CU17" s="46"/>
      <c r="CV17" s="46"/>
      <c r="CW17" s="46"/>
      <c r="CX17" s="46"/>
      <c r="CY17" s="46"/>
      <c r="CZ17" s="46"/>
      <c r="DA17" s="46"/>
      <c r="DB17" s="46"/>
      <c r="DC17" s="46"/>
      <c r="DD17" s="46"/>
      <c r="DE17" s="46"/>
      <c r="DF17" s="46"/>
      <c r="DG17" s="46"/>
      <c r="DH17" s="46"/>
      <c r="DI17" s="46"/>
      <c r="DJ17" s="46"/>
      <c r="DK17" s="46"/>
      <c r="DL17" s="46"/>
      <c r="DM17" s="46"/>
    </row>
    <row r="18" spans="1:117" s="45" customFormat="1" x14ac:dyDescent="0.3">
      <c r="A18" s="44" t="s">
        <v>56</v>
      </c>
      <c r="B18" s="49">
        <v>32651</v>
      </c>
      <c r="C18" s="49">
        <v>36668</v>
      </c>
      <c r="D18" s="47">
        <f t="shared" si="0"/>
        <v>4017</v>
      </c>
      <c r="E18" s="49">
        <v>39002</v>
      </c>
      <c r="F18" s="45">
        <f t="shared" si="1"/>
        <v>2334</v>
      </c>
      <c r="G18" s="50">
        <v>39728</v>
      </c>
      <c r="H18" s="45">
        <f t="shared" si="2"/>
        <v>726</v>
      </c>
      <c r="I18" s="49">
        <f t="shared" si="20"/>
        <v>43973</v>
      </c>
      <c r="J18" s="43">
        <v>36784</v>
      </c>
      <c r="K18" s="45">
        <f t="shared" si="21"/>
        <v>0</v>
      </c>
      <c r="L18" s="49">
        <f>O17</f>
        <v>43973</v>
      </c>
      <c r="M18" s="31">
        <f t="shared" si="4"/>
        <v>4245</v>
      </c>
      <c r="N18" s="47">
        <v>0</v>
      </c>
      <c r="O18" s="49">
        <f t="shared" si="5"/>
        <v>43973</v>
      </c>
      <c r="P18" s="47">
        <f t="shared" si="9"/>
        <v>0</v>
      </c>
      <c r="Q18" s="49">
        <f t="shared" si="6"/>
        <v>43973</v>
      </c>
      <c r="R18" s="49">
        <f t="shared" si="7"/>
        <v>43973</v>
      </c>
      <c r="S18" s="43">
        <f t="shared" si="26"/>
        <v>44157</v>
      </c>
      <c r="T18" s="31">
        <f t="shared" si="8"/>
        <v>184</v>
      </c>
      <c r="W18" s="45">
        <f t="shared" si="11"/>
        <v>0</v>
      </c>
      <c r="X18" s="46"/>
      <c r="Y18" s="46"/>
      <c r="Z18" s="46"/>
      <c r="AA18" s="46"/>
      <c r="AB18" s="46"/>
      <c r="AC18" s="46"/>
      <c r="AD18" s="46"/>
      <c r="AE18" s="46"/>
      <c r="AF18" s="46"/>
      <c r="AG18" s="46"/>
      <c r="AH18" s="46"/>
      <c r="AI18" s="46"/>
      <c r="AJ18" s="46"/>
      <c r="AK18" s="46"/>
      <c r="AL18" s="46"/>
      <c r="AM18" s="46"/>
      <c r="AN18" s="46"/>
      <c r="AO18" s="46"/>
      <c r="AP18" s="46"/>
      <c r="AQ18" s="46"/>
      <c r="AR18" s="46"/>
      <c r="AS18" s="46"/>
      <c r="AT18" s="46"/>
      <c r="AU18" s="46"/>
      <c r="AV18" s="46"/>
      <c r="AW18" s="46"/>
      <c r="AX18" s="46"/>
      <c r="AY18" s="46"/>
      <c r="AZ18" s="46"/>
      <c r="BA18" s="46"/>
      <c r="BB18" s="46"/>
      <c r="BC18" s="46"/>
      <c r="BD18" s="46"/>
      <c r="BE18" s="46"/>
      <c r="BF18" s="46"/>
      <c r="BG18" s="46"/>
      <c r="BH18" s="46"/>
      <c r="BI18" s="46"/>
      <c r="BJ18" s="46"/>
      <c r="BK18" s="46"/>
      <c r="BL18" s="46"/>
      <c r="BM18" s="46"/>
      <c r="BN18" s="46"/>
      <c r="BO18" s="46"/>
      <c r="BP18" s="46"/>
      <c r="BQ18" s="46"/>
      <c r="BR18" s="46"/>
      <c r="BS18" s="46"/>
      <c r="BT18" s="46"/>
      <c r="BU18" s="46"/>
      <c r="BV18" s="46"/>
      <c r="BW18" s="46"/>
      <c r="BX18" s="46"/>
      <c r="BY18" s="46"/>
      <c r="BZ18" s="46"/>
      <c r="CA18" s="46"/>
      <c r="CB18" s="46"/>
      <c r="CC18" s="46"/>
      <c r="CD18" s="46"/>
      <c r="CE18" s="46"/>
      <c r="CF18" s="46"/>
      <c r="CG18" s="46"/>
      <c r="CH18" s="46"/>
      <c r="CI18" s="46"/>
      <c r="CJ18" s="46"/>
      <c r="CK18" s="46"/>
      <c r="CL18" s="46"/>
      <c r="CM18" s="46"/>
      <c r="CN18" s="46"/>
      <c r="CO18" s="46"/>
      <c r="CP18" s="46"/>
      <c r="CQ18" s="46"/>
      <c r="CR18" s="46"/>
      <c r="CS18" s="46"/>
      <c r="CT18" s="46"/>
      <c r="CU18" s="46"/>
      <c r="CV18" s="46"/>
      <c r="CW18" s="46"/>
      <c r="CX18" s="46"/>
      <c r="CY18" s="46"/>
      <c r="CZ18" s="46"/>
      <c r="DA18" s="46"/>
      <c r="DB18" s="46"/>
      <c r="DC18" s="46"/>
      <c r="DD18" s="46"/>
      <c r="DE18" s="46"/>
      <c r="DF18" s="46"/>
      <c r="DG18" s="46"/>
      <c r="DH18" s="46"/>
      <c r="DI18" s="46"/>
      <c r="DJ18" s="46"/>
      <c r="DK18" s="46"/>
      <c r="DL18" s="46"/>
      <c r="DM18" s="46"/>
    </row>
    <row r="19" spans="1:117" s="45" customFormat="1" x14ac:dyDescent="0.3">
      <c r="A19" s="64" t="s">
        <v>57</v>
      </c>
      <c r="B19" s="65">
        <v>32651</v>
      </c>
      <c r="C19" s="65">
        <v>39567</v>
      </c>
      <c r="D19" s="66">
        <f t="shared" si="0"/>
        <v>6916</v>
      </c>
      <c r="E19" s="65"/>
      <c r="F19" s="67"/>
      <c r="G19" s="68"/>
      <c r="H19" s="67"/>
      <c r="I19" s="67"/>
      <c r="J19" s="65">
        <v>39567</v>
      </c>
      <c r="K19" s="67"/>
      <c r="L19" s="65"/>
      <c r="M19" s="66"/>
      <c r="N19" s="66"/>
      <c r="O19" s="65"/>
      <c r="P19" s="66"/>
      <c r="Q19" s="65"/>
      <c r="R19" s="65"/>
      <c r="S19" s="69">
        <v>39750</v>
      </c>
      <c r="T19" s="70">
        <f>S19-C19</f>
        <v>183</v>
      </c>
      <c r="U19" s="67"/>
      <c r="V19" s="67"/>
      <c r="W19" s="67"/>
      <c r="X19" s="46"/>
      <c r="Y19" s="46"/>
      <c r="Z19" s="46"/>
      <c r="AA19" s="46"/>
      <c r="AB19" s="46"/>
      <c r="AC19" s="46"/>
      <c r="AD19" s="46"/>
      <c r="AE19" s="46"/>
      <c r="AF19" s="46"/>
      <c r="AG19" s="46"/>
      <c r="AH19" s="46"/>
      <c r="AI19" s="46"/>
      <c r="AJ19" s="46"/>
      <c r="AK19" s="46"/>
      <c r="AL19" s="46"/>
      <c r="AM19" s="46"/>
      <c r="AN19" s="46"/>
      <c r="AO19" s="46"/>
      <c r="AP19" s="46"/>
      <c r="AQ19" s="46"/>
      <c r="AR19" s="46"/>
      <c r="AS19" s="46"/>
      <c r="AT19" s="46"/>
      <c r="AU19" s="46"/>
      <c r="AV19" s="46"/>
      <c r="AW19" s="46"/>
      <c r="AX19" s="46"/>
      <c r="AY19" s="46"/>
      <c r="AZ19" s="46"/>
      <c r="BA19" s="46"/>
      <c r="BB19" s="46"/>
      <c r="BC19" s="46"/>
      <c r="BD19" s="46"/>
      <c r="BE19" s="46"/>
      <c r="BF19" s="46"/>
      <c r="BG19" s="46"/>
      <c r="BH19" s="46"/>
      <c r="BI19" s="46"/>
      <c r="BJ19" s="46"/>
      <c r="BK19" s="46"/>
      <c r="BL19" s="46"/>
      <c r="BM19" s="46"/>
      <c r="BN19" s="46"/>
      <c r="BO19" s="46"/>
      <c r="BP19" s="46"/>
      <c r="BQ19" s="46"/>
      <c r="BR19" s="46"/>
      <c r="BS19" s="46"/>
      <c r="BT19" s="46"/>
      <c r="BU19" s="46"/>
      <c r="BV19" s="46"/>
      <c r="BW19" s="46"/>
      <c r="BX19" s="46"/>
      <c r="BY19" s="46"/>
      <c r="BZ19" s="46"/>
      <c r="CA19" s="46"/>
      <c r="CB19" s="46"/>
      <c r="CC19" s="46"/>
      <c r="CD19" s="46"/>
      <c r="CE19" s="46"/>
      <c r="CF19" s="46"/>
      <c r="CG19" s="46"/>
      <c r="CH19" s="46"/>
      <c r="CI19" s="46"/>
      <c r="CJ19" s="46"/>
      <c r="CK19" s="46"/>
      <c r="CL19" s="46"/>
      <c r="CM19" s="46"/>
      <c r="CN19" s="46"/>
      <c r="CO19" s="46"/>
      <c r="CP19" s="46"/>
      <c r="CQ19" s="46"/>
      <c r="CR19" s="46"/>
      <c r="CS19" s="46"/>
      <c r="CT19" s="46"/>
      <c r="CU19" s="46"/>
      <c r="CV19" s="46"/>
      <c r="CW19" s="46"/>
      <c r="CX19" s="46"/>
      <c r="CY19" s="46"/>
      <c r="CZ19" s="46"/>
      <c r="DA19" s="46"/>
      <c r="DB19" s="46"/>
      <c r="DC19" s="46"/>
      <c r="DD19" s="46"/>
      <c r="DE19" s="46"/>
      <c r="DF19" s="46"/>
      <c r="DG19" s="46"/>
      <c r="DH19" s="46"/>
      <c r="DI19" s="46"/>
      <c r="DJ19" s="46"/>
      <c r="DK19" s="46"/>
      <c r="DL19" s="46"/>
      <c r="DM19" s="46"/>
    </row>
    <row r="20" spans="1:117" s="46" customFormat="1" x14ac:dyDescent="0.3">
      <c r="A20" s="67" t="s">
        <v>58</v>
      </c>
      <c r="B20" s="65">
        <v>32651</v>
      </c>
      <c r="C20" s="65">
        <v>38471</v>
      </c>
      <c r="D20" s="66">
        <f t="shared" si="0"/>
        <v>5820</v>
      </c>
      <c r="E20" s="67"/>
      <c r="F20" s="67"/>
      <c r="G20" s="67"/>
      <c r="H20" s="67"/>
      <c r="I20" s="67" t="s">
        <v>59</v>
      </c>
      <c r="J20" s="65">
        <v>38471</v>
      </c>
      <c r="K20" s="67"/>
      <c r="L20" s="67"/>
      <c r="M20" s="67"/>
      <c r="N20" s="67"/>
      <c r="O20" s="67"/>
      <c r="P20" s="67"/>
      <c r="Q20" s="67"/>
      <c r="R20" s="67"/>
      <c r="S20" s="67"/>
      <c r="T20" s="67"/>
      <c r="U20" s="65">
        <v>39567</v>
      </c>
      <c r="V20" s="67">
        <f>DATEDIF(J20, U20, "D")</f>
        <v>1096</v>
      </c>
      <c r="W20" s="67"/>
    </row>
    <row r="21" spans="1:117" x14ac:dyDescent="0.3">
      <c r="C21"/>
      <c r="E21"/>
      <c r="G21"/>
      <c r="I21"/>
      <c r="J21"/>
      <c r="S21"/>
      <c r="T21"/>
      <c r="U21"/>
      <c r="V21"/>
    </row>
    <row r="22" spans="1:117" x14ac:dyDescent="0.3">
      <c r="C22"/>
      <c r="E22"/>
      <c r="G22"/>
      <c r="I22"/>
      <c r="J22"/>
      <c r="S22"/>
      <c r="T22"/>
      <c r="U22"/>
      <c r="V22"/>
    </row>
    <row r="23" spans="1:117" x14ac:dyDescent="0.3">
      <c r="C23"/>
      <c r="E23"/>
      <c r="G23"/>
      <c r="I23"/>
      <c r="J23"/>
      <c r="S23"/>
      <c r="T23"/>
      <c r="U23"/>
      <c r="V23"/>
    </row>
    <row r="24" spans="1:117" x14ac:dyDescent="0.3">
      <c r="C24"/>
      <c r="E24"/>
      <c r="G24"/>
      <c r="I24"/>
      <c r="J24"/>
      <c r="S24"/>
      <c r="T24"/>
      <c r="U24"/>
      <c r="V24"/>
    </row>
    <row r="25" spans="1:117" x14ac:dyDescent="0.3">
      <c r="C25"/>
      <c r="E25"/>
      <c r="G25"/>
      <c r="I25"/>
      <c r="J25"/>
      <c r="S25"/>
      <c r="T25"/>
      <c r="U25"/>
      <c r="V25"/>
    </row>
    <row r="26" spans="1:117" x14ac:dyDescent="0.3">
      <c r="C26"/>
      <c r="E26"/>
      <c r="G26"/>
      <c r="I26"/>
      <c r="J26"/>
      <c r="S26"/>
      <c r="T26"/>
      <c r="U26"/>
      <c r="V26"/>
    </row>
    <row r="27" spans="1:117" x14ac:dyDescent="0.3">
      <c r="C27"/>
      <c r="E27"/>
      <c r="G27"/>
      <c r="I27"/>
      <c r="J27"/>
      <c r="S27"/>
      <c r="T27"/>
      <c r="U27"/>
      <c r="V27"/>
    </row>
    <row r="28" spans="1:117" x14ac:dyDescent="0.3">
      <c r="C28"/>
      <c r="E28"/>
      <c r="G28"/>
      <c r="I28"/>
      <c r="J28"/>
      <c r="S28"/>
      <c r="T28"/>
      <c r="U28"/>
      <c r="V28"/>
    </row>
    <row r="29" spans="1:117" x14ac:dyDescent="0.3">
      <c r="C29"/>
      <c r="E29"/>
      <c r="G29"/>
      <c r="I29"/>
      <c r="J29"/>
      <c r="S29"/>
      <c r="T29"/>
      <c r="U29"/>
      <c r="V29"/>
    </row>
    <row r="30" spans="1:117" x14ac:dyDescent="0.3">
      <c r="C30"/>
      <c r="E30"/>
      <c r="G30"/>
      <c r="I30"/>
      <c r="J30"/>
      <c r="S30"/>
      <c r="T30"/>
      <c r="U30"/>
      <c r="V30"/>
    </row>
    <row r="31" spans="1:117" x14ac:dyDescent="0.3">
      <c r="C31"/>
      <c r="E31"/>
      <c r="G31"/>
      <c r="I31"/>
      <c r="J31"/>
      <c r="S31"/>
      <c r="T31"/>
      <c r="U31"/>
      <c r="V31"/>
    </row>
    <row r="32" spans="1:117" x14ac:dyDescent="0.3">
      <c r="C32"/>
      <c r="E32"/>
      <c r="G32"/>
      <c r="I32"/>
      <c r="J32"/>
      <c r="S32"/>
      <c r="T32"/>
      <c r="U32"/>
      <c r="V32"/>
    </row>
    <row r="33" spans="3:22" x14ac:dyDescent="0.3">
      <c r="C33"/>
      <c r="E33"/>
      <c r="G33"/>
      <c r="I33"/>
      <c r="J33"/>
      <c r="S33"/>
      <c r="T33"/>
      <c r="U33"/>
      <c r="V33"/>
    </row>
    <row r="34" spans="3:22" x14ac:dyDescent="0.3">
      <c r="C34"/>
      <c r="E34"/>
      <c r="G34"/>
      <c r="I34"/>
      <c r="J34"/>
      <c r="S34"/>
      <c r="T34"/>
      <c r="U34"/>
      <c r="V34"/>
    </row>
    <row r="35" spans="3:22" x14ac:dyDescent="0.3">
      <c r="C35"/>
      <c r="E35"/>
      <c r="G35"/>
      <c r="I35"/>
      <c r="J35"/>
      <c r="S35"/>
      <c r="T35"/>
      <c r="U35"/>
      <c r="V35"/>
    </row>
    <row r="36" spans="3:22" x14ac:dyDescent="0.3">
      <c r="C36"/>
      <c r="E36"/>
      <c r="G36"/>
      <c r="I36"/>
      <c r="J36"/>
      <c r="S36"/>
      <c r="T36"/>
      <c r="U36"/>
      <c r="V36"/>
    </row>
    <row r="37" spans="3:22" x14ac:dyDescent="0.3">
      <c r="C37"/>
      <c r="E37"/>
      <c r="G37"/>
      <c r="I37"/>
      <c r="J37"/>
      <c r="S37"/>
      <c r="T37"/>
      <c r="U37"/>
      <c r="V37"/>
    </row>
    <row r="38" spans="3:22" x14ac:dyDescent="0.3">
      <c r="C38"/>
      <c r="E38"/>
      <c r="G38"/>
      <c r="I38"/>
      <c r="J38"/>
      <c r="S38"/>
      <c r="T38"/>
      <c r="U38"/>
      <c r="V38"/>
    </row>
    <row r="39" spans="3:22" x14ac:dyDescent="0.3">
      <c r="C39"/>
      <c r="E39"/>
      <c r="G39"/>
      <c r="I39"/>
      <c r="J39"/>
      <c r="S39"/>
      <c r="T39"/>
      <c r="U39"/>
      <c r="V39"/>
    </row>
    <row r="40" spans="3:22" x14ac:dyDescent="0.3">
      <c r="C40"/>
      <c r="E40"/>
      <c r="G40"/>
      <c r="I40"/>
      <c r="J40"/>
      <c r="S40"/>
      <c r="T40"/>
      <c r="U40"/>
      <c r="V40"/>
    </row>
    <row r="41" spans="3:22" x14ac:dyDescent="0.3">
      <c r="C41"/>
      <c r="E41"/>
      <c r="G41"/>
      <c r="I41"/>
      <c r="J41"/>
      <c r="S41"/>
      <c r="T41"/>
      <c r="U41"/>
      <c r="V41"/>
    </row>
    <row r="42" spans="3:22" x14ac:dyDescent="0.3">
      <c r="C42"/>
      <c r="E42"/>
      <c r="G42"/>
      <c r="I42"/>
      <c r="J42"/>
      <c r="S42"/>
      <c r="T42"/>
      <c r="U42"/>
      <c r="V42"/>
    </row>
    <row r="43" spans="3:22" x14ac:dyDescent="0.3">
      <c r="C43"/>
      <c r="E43"/>
      <c r="G43"/>
      <c r="I43"/>
      <c r="J43"/>
      <c r="S43"/>
      <c r="T43"/>
      <c r="U43"/>
      <c r="V43"/>
    </row>
    <row r="44" spans="3:22" x14ac:dyDescent="0.3">
      <c r="C44"/>
      <c r="E44"/>
      <c r="G44"/>
      <c r="I44"/>
      <c r="J44"/>
      <c r="S44"/>
      <c r="T44"/>
      <c r="U44"/>
      <c r="V44"/>
    </row>
    <row r="45" spans="3:22" x14ac:dyDescent="0.3">
      <c r="C45"/>
      <c r="E45"/>
      <c r="G45"/>
      <c r="I45"/>
      <c r="J45"/>
      <c r="S45"/>
      <c r="T45"/>
      <c r="U45"/>
      <c r="V45"/>
    </row>
    <row r="46" spans="3:22" x14ac:dyDescent="0.3">
      <c r="C46"/>
      <c r="E46"/>
      <c r="G46"/>
      <c r="I46"/>
      <c r="J46"/>
      <c r="S46"/>
      <c r="T46"/>
      <c r="U46"/>
      <c r="V46"/>
    </row>
    <row r="47" spans="3:22" x14ac:dyDescent="0.3">
      <c r="C47"/>
      <c r="E47"/>
      <c r="G47"/>
      <c r="I47"/>
      <c r="J47"/>
      <c r="S47"/>
      <c r="T47"/>
      <c r="U47"/>
      <c r="V47"/>
    </row>
    <row r="48" spans="3:22" x14ac:dyDescent="0.3">
      <c r="C48"/>
      <c r="E48"/>
      <c r="G48"/>
      <c r="I48"/>
      <c r="J48"/>
      <c r="S48"/>
      <c r="T48"/>
      <c r="U48"/>
      <c r="V48"/>
    </row>
    <row r="49" spans="3:22" x14ac:dyDescent="0.3">
      <c r="C49"/>
      <c r="E49"/>
      <c r="G49"/>
      <c r="I49"/>
      <c r="J49"/>
      <c r="S49"/>
      <c r="T49"/>
      <c r="U49"/>
      <c r="V49"/>
    </row>
    <row r="50" spans="3:22" x14ac:dyDescent="0.3">
      <c r="C50"/>
      <c r="E50"/>
      <c r="G50"/>
      <c r="I50"/>
      <c r="J50"/>
      <c r="S50"/>
      <c r="T50"/>
      <c r="U50"/>
      <c r="V50"/>
    </row>
    <row r="51" spans="3:22" x14ac:dyDescent="0.3">
      <c r="C51"/>
      <c r="E51"/>
      <c r="G51"/>
      <c r="I51"/>
      <c r="J51"/>
      <c r="S51"/>
      <c r="T51"/>
      <c r="U51"/>
      <c r="V51"/>
    </row>
    <row r="52" spans="3:22" x14ac:dyDescent="0.3">
      <c r="C52"/>
      <c r="E52"/>
      <c r="G52"/>
      <c r="I52"/>
      <c r="J52"/>
      <c r="S52"/>
      <c r="T52"/>
      <c r="U52"/>
      <c r="V52"/>
    </row>
    <row r="53" spans="3:22" x14ac:dyDescent="0.3">
      <c r="C53"/>
      <c r="E53"/>
      <c r="G53"/>
      <c r="I53"/>
      <c r="J53"/>
      <c r="S53"/>
      <c r="T53"/>
      <c r="U53"/>
      <c r="V53"/>
    </row>
    <row r="54" spans="3:22" x14ac:dyDescent="0.3">
      <c r="C54"/>
      <c r="E54"/>
      <c r="G54"/>
      <c r="I54"/>
      <c r="J54"/>
      <c r="S54"/>
      <c r="T54"/>
      <c r="U54"/>
      <c r="V54"/>
    </row>
    <row r="55" spans="3:22" x14ac:dyDescent="0.3">
      <c r="C55"/>
      <c r="E55"/>
      <c r="G55"/>
      <c r="I55"/>
      <c r="J55"/>
      <c r="S55"/>
      <c r="T55"/>
      <c r="U55"/>
      <c r="V55"/>
    </row>
    <row r="56" spans="3:22" x14ac:dyDescent="0.3">
      <c r="C56"/>
      <c r="E56"/>
      <c r="G56"/>
      <c r="I56"/>
      <c r="J56"/>
      <c r="S56"/>
      <c r="T56"/>
      <c r="U56"/>
      <c r="V56"/>
    </row>
    <row r="57" spans="3:22" x14ac:dyDescent="0.3">
      <c r="C57"/>
      <c r="E57"/>
      <c r="G57"/>
      <c r="I57"/>
      <c r="J57"/>
      <c r="S57"/>
      <c r="T57"/>
      <c r="U57"/>
      <c r="V57"/>
    </row>
    <row r="58" spans="3:22" x14ac:dyDescent="0.3">
      <c r="C58"/>
      <c r="E58"/>
      <c r="G58"/>
      <c r="I58"/>
      <c r="J58"/>
      <c r="S58"/>
      <c r="T58"/>
      <c r="U58"/>
      <c r="V58"/>
    </row>
    <row r="59" spans="3:22" x14ac:dyDescent="0.3">
      <c r="C59"/>
      <c r="E59"/>
      <c r="G59"/>
      <c r="I59"/>
      <c r="J59"/>
      <c r="S59"/>
      <c r="T59"/>
      <c r="U59"/>
      <c r="V59"/>
    </row>
    <row r="60" spans="3:22" x14ac:dyDescent="0.3">
      <c r="C60"/>
      <c r="E60"/>
      <c r="G60"/>
      <c r="I60"/>
      <c r="J60"/>
      <c r="S60"/>
      <c r="T60"/>
      <c r="U60"/>
      <c r="V60"/>
    </row>
    <row r="61" spans="3:22" x14ac:dyDescent="0.3">
      <c r="C61"/>
      <c r="E61"/>
      <c r="G61"/>
      <c r="I61"/>
      <c r="J61"/>
      <c r="S61"/>
      <c r="T61"/>
      <c r="U61"/>
      <c r="V61"/>
    </row>
    <row r="62" spans="3:22" x14ac:dyDescent="0.3">
      <c r="C62"/>
      <c r="E62"/>
      <c r="G62"/>
      <c r="I62"/>
      <c r="J62"/>
      <c r="S62"/>
      <c r="T62"/>
      <c r="U62"/>
      <c r="V62"/>
    </row>
    <row r="63" spans="3:22" x14ac:dyDescent="0.3">
      <c r="C63"/>
      <c r="E63"/>
      <c r="G63"/>
      <c r="I63"/>
      <c r="J63"/>
      <c r="S63"/>
      <c r="T63"/>
      <c r="U63"/>
      <c r="V63"/>
    </row>
    <row r="64" spans="3:22" x14ac:dyDescent="0.3">
      <c r="C64"/>
      <c r="E64"/>
      <c r="G64"/>
      <c r="I64"/>
      <c r="J64"/>
      <c r="S64"/>
      <c r="T64"/>
      <c r="U64"/>
      <c r="V64"/>
    </row>
    <row r="65" spans="3:22" x14ac:dyDescent="0.3">
      <c r="C65"/>
      <c r="E65"/>
      <c r="G65"/>
      <c r="I65"/>
      <c r="J65"/>
      <c r="S65"/>
      <c r="T65"/>
      <c r="U65"/>
      <c r="V65"/>
    </row>
    <row r="66" spans="3:22" x14ac:dyDescent="0.3">
      <c r="C66"/>
      <c r="E66"/>
      <c r="G66"/>
      <c r="I66"/>
      <c r="J66"/>
      <c r="S66"/>
      <c r="T66"/>
      <c r="U66"/>
      <c r="V66"/>
    </row>
    <row r="67" spans="3:22" x14ac:dyDescent="0.3">
      <c r="C67"/>
      <c r="E67"/>
      <c r="G67"/>
      <c r="I67"/>
      <c r="J67"/>
      <c r="S67"/>
      <c r="T67"/>
      <c r="U67"/>
      <c r="V67"/>
    </row>
    <row r="68" spans="3:22" x14ac:dyDescent="0.3">
      <c r="C68"/>
      <c r="E68"/>
      <c r="G68"/>
      <c r="I68"/>
      <c r="J68"/>
      <c r="S68"/>
      <c r="T68"/>
      <c r="U68"/>
      <c r="V68"/>
    </row>
    <row r="69" spans="3:22" x14ac:dyDescent="0.3">
      <c r="C69"/>
      <c r="E69"/>
      <c r="G69"/>
      <c r="I69"/>
      <c r="J69"/>
      <c r="S69"/>
      <c r="T69"/>
      <c r="U69"/>
      <c r="V69"/>
    </row>
    <row r="70" spans="3:22" x14ac:dyDescent="0.3">
      <c r="C70"/>
      <c r="E70"/>
      <c r="G70"/>
      <c r="I70"/>
      <c r="J70"/>
      <c r="S70"/>
      <c r="T70"/>
      <c r="U70"/>
      <c r="V70"/>
    </row>
    <row r="71" spans="3:22" x14ac:dyDescent="0.3">
      <c r="C71"/>
      <c r="E71"/>
      <c r="G71"/>
      <c r="I71"/>
      <c r="J71"/>
      <c r="S71"/>
      <c r="T71"/>
      <c r="U71"/>
      <c r="V71"/>
    </row>
    <row r="72" spans="3:22" x14ac:dyDescent="0.3">
      <c r="C72"/>
      <c r="E72"/>
      <c r="G72"/>
      <c r="I72"/>
      <c r="J72"/>
      <c r="S72"/>
      <c r="T72"/>
      <c r="U72"/>
      <c r="V72"/>
    </row>
    <row r="73" spans="3:22" x14ac:dyDescent="0.3">
      <c r="C73"/>
      <c r="E73"/>
      <c r="G73"/>
      <c r="I73"/>
      <c r="J73"/>
      <c r="S73"/>
      <c r="T73"/>
      <c r="U73"/>
      <c r="V73"/>
    </row>
    <row r="74" spans="3:22" x14ac:dyDescent="0.3">
      <c r="C74"/>
      <c r="E74"/>
      <c r="G74"/>
      <c r="I74"/>
      <c r="J74"/>
      <c r="S74"/>
      <c r="T74"/>
      <c r="U74"/>
      <c r="V74"/>
    </row>
    <row r="75" spans="3:22" x14ac:dyDescent="0.3">
      <c r="C75"/>
      <c r="E75"/>
      <c r="G75"/>
      <c r="I75"/>
      <c r="J75"/>
      <c r="S75"/>
      <c r="T75"/>
      <c r="U75"/>
      <c r="V75"/>
    </row>
    <row r="76" spans="3:22" x14ac:dyDescent="0.3">
      <c r="C76"/>
      <c r="E76"/>
      <c r="G76"/>
      <c r="I76"/>
      <c r="J76"/>
      <c r="S76"/>
      <c r="T76"/>
      <c r="U76"/>
      <c r="V76"/>
    </row>
    <row r="77" spans="3:22" x14ac:dyDescent="0.3">
      <c r="C77"/>
      <c r="E77"/>
      <c r="G77"/>
      <c r="I77"/>
      <c r="J77"/>
      <c r="S77"/>
      <c r="T77"/>
      <c r="U77"/>
      <c r="V77"/>
    </row>
    <row r="78" spans="3:22" x14ac:dyDescent="0.3">
      <c r="C78"/>
      <c r="E78"/>
      <c r="G78"/>
      <c r="I78"/>
      <c r="J78"/>
      <c r="S78"/>
      <c r="T78"/>
      <c r="U78"/>
      <c r="V78"/>
    </row>
    <row r="79" spans="3:22" x14ac:dyDescent="0.3">
      <c r="C79"/>
      <c r="E79"/>
      <c r="G79"/>
      <c r="I79"/>
      <c r="J79"/>
      <c r="S79"/>
      <c r="T79"/>
      <c r="U79"/>
      <c r="V79"/>
    </row>
    <row r="80" spans="3:22" x14ac:dyDescent="0.3">
      <c r="C80"/>
      <c r="E80"/>
      <c r="G80"/>
      <c r="I80"/>
      <c r="J80"/>
      <c r="S80"/>
      <c r="T80"/>
      <c r="U80"/>
      <c r="V80"/>
    </row>
    <row r="81" spans="3:22" x14ac:dyDescent="0.3">
      <c r="C81"/>
      <c r="E81"/>
      <c r="G81"/>
      <c r="I81"/>
      <c r="J81"/>
      <c r="S81"/>
      <c r="T81"/>
      <c r="U81"/>
      <c r="V81"/>
    </row>
    <row r="82" spans="3:22" x14ac:dyDescent="0.3">
      <c r="C82"/>
      <c r="E82"/>
      <c r="G82"/>
      <c r="I82"/>
      <c r="J82"/>
      <c r="S82"/>
      <c r="T82"/>
      <c r="U82"/>
      <c r="V82"/>
    </row>
    <row r="83" spans="3:22" x14ac:dyDescent="0.3">
      <c r="C83"/>
      <c r="E83"/>
      <c r="G83"/>
      <c r="I83"/>
      <c r="J83"/>
      <c r="S83"/>
      <c r="T83"/>
      <c r="U83"/>
      <c r="V83"/>
    </row>
    <row r="84" spans="3:22" x14ac:dyDescent="0.3">
      <c r="C84"/>
      <c r="E84"/>
      <c r="G84"/>
      <c r="I84"/>
      <c r="J84"/>
      <c r="S84"/>
      <c r="T84"/>
      <c r="U84"/>
      <c r="V84"/>
    </row>
    <row r="85" spans="3:22" x14ac:dyDescent="0.3">
      <c r="C85"/>
      <c r="E85"/>
      <c r="G85"/>
      <c r="I85"/>
      <c r="J85"/>
      <c r="S85"/>
      <c r="T85"/>
      <c r="U85"/>
      <c r="V85"/>
    </row>
    <row r="86" spans="3:22" x14ac:dyDescent="0.3">
      <c r="C86"/>
      <c r="E86"/>
      <c r="G86"/>
      <c r="I86"/>
      <c r="J86"/>
      <c r="S86"/>
      <c r="T86"/>
      <c r="U86"/>
      <c r="V86"/>
    </row>
    <row r="87" spans="3:22" x14ac:dyDescent="0.3">
      <c r="C87"/>
      <c r="E87"/>
      <c r="G87"/>
      <c r="I87"/>
      <c r="J87"/>
      <c r="S87"/>
      <c r="T87"/>
      <c r="U87"/>
      <c r="V87"/>
    </row>
    <row r="88" spans="3:22" x14ac:dyDescent="0.3">
      <c r="C88"/>
      <c r="E88"/>
      <c r="G88"/>
      <c r="I88"/>
      <c r="J88"/>
      <c r="S88"/>
      <c r="T88"/>
      <c r="U88"/>
      <c r="V88"/>
    </row>
    <row r="89" spans="3:22" x14ac:dyDescent="0.3">
      <c r="C89"/>
      <c r="E89"/>
      <c r="G89"/>
      <c r="I89"/>
      <c r="J89"/>
      <c r="S89"/>
      <c r="T89"/>
      <c r="U89"/>
      <c r="V89"/>
    </row>
    <row r="90" spans="3:22" x14ac:dyDescent="0.3">
      <c r="C90"/>
      <c r="E90"/>
      <c r="G90"/>
      <c r="I90"/>
      <c r="J90"/>
      <c r="S90"/>
      <c r="T90"/>
      <c r="U90"/>
      <c r="V90"/>
    </row>
    <row r="91" spans="3:22" x14ac:dyDescent="0.3">
      <c r="C91"/>
      <c r="E91"/>
      <c r="G91"/>
      <c r="I91"/>
      <c r="J91"/>
      <c r="S91"/>
      <c r="T91"/>
      <c r="U91"/>
      <c r="V91"/>
    </row>
    <row r="92" spans="3:22" x14ac:dyDescent="0.3">
      <c r="C92"/>
      <c r="E92"/>
      <c r="G92"/>
      <c r="I92"/>
      <c r="J92"/>
      <c r="S92"/>
      <c r="T92"/>
      <c r="U92"/>
      <c r="V92"/>
    </row>
    <row r="93" spans="3:22" x14ac:dyDescent="0.3">
      <c r="C93"/>
      <c r="E93"/>
      <c r="G93"/>
      <c r="I93"/>
      <c r="J93"/>
      <c r="S93"/>
      <c r="T93"/>
      <c r="U93"/>
      <c r="V93"/>
    </row>
    <row r="94" spans="3:22" x14ac:dyDescent="0.3">
      <c r="C94"/>
      <c r="E94"/>
      <c r="G94"/>
      <c r="I94"/>
      <c r="J94"/>
      <c r="S94"/>
      <c r="T94"/>
      <c r="U94"/>
      <c r="V94"/>
    </row>
    <row r="95" spans="3:22" x14ac:dyDescent="0.3">
      <c r="C95"/>
      <c r="E95"/>
      <c r="G95"/>
      <c r="I95"/>
      <c r="J95"/>
      <c r="S95"/>
      <c r="T95"/>
      <c r="U95"/>
      <c r="V95"/>
    </row>
    <row r="96" spans="3:22" x14ac:dyDescent="0.3">
      <c r="C96"/>
      <c r="E96"/>
      <c r="G96"/>
      <c r="I96"/>
      <c r="J96"/>
      <c r="S96"/>
      <c r="T96"/>
      <c r="U96"/>
      <c r="V96"/>
    </row>
    <row r="97" spans="3:22" x14ac:dyDescent="0.3">
      <c r="C97"/>
      <c r="E97"/>
      <c r="G97"/>
      <c r="I97"/>
      <c r="J97"/>
      <c r="S97"/>
      <c r="T97"/>
      <c r="U97"/>
      <c r="V97"/>
    </row>
    <row r="98" spans="3:22" x14ac:dyDescent="0.3">
      <c r="C98"/>
      <c r="E98"/>
      <c r="G98"/>
      <c r="I98"/>
      <c r="J98"/>
      <c r="S98"/>
      <c r="T98"/>
      <c r="U98"/>
      <c r="V98"/>
    </row>
    <row r="99" spans="3:22" x14ac:dyDescent="0.3">
      <c r="C99"/>
      <c r="E99"/>
      <c r="G99"/>
      <c r="I99"/>
      <c r="J99"/>
      <c r="S99"/>
      <c r="T99"/>
      <c r="U99"/>
      <c r="V99"/>
    </row>
    <row r="100" spans="3:22" x14ac:dyDescent="0.3">
      <c r="C100"/>
      <c r="E100"/>
      <c r="G100"/>
      <c r="I100"/>
      <c r="J100"/>
      <c r="S100"/>
      <c r="T100"/>
      <c r="U100"/>
      <c r="V100"/>
    </row>
    <row r="101" spans="3:22" x14ac:dyDescent="0.3">
      <c r="C101"/>
      <c r="E101"/>
      <c r="G101"/>
      <c r="I101"/>
      <c r="J101"/>
      <c r="S101"/>
      <c r="T101"/>
      <c r="U101"/>
      <c r="V101"/>
    </row>
    <row r="102" spans="3:22" x14ac:dyDescent="0.3">
      <c r="C102"/>
      <c r="E102"/>
      <c r="G102"/>
      <c r="I102"/>
      <c r="J102"/>
      <c r="S102"/>
      <c r="T102"/>
      <c r="U102"/>
      <c r="V102"/>
    </row>
    <row r="103" spans="3:22" x14ac:dyDescent="0.3">
      <c r="C103"/>
      <c r="E103"/>
      <c r="G103"/>
      <c r="I103"/>
      <c r="J103"/>
      <c r="S103"/>
      <c r="T103"/>
      <c r="U103"/>
      <c r="V103"/>
    </row>
    <row r="104" spans="3:22" x14ac:dyDescent="0.3">
      <c r="C104"/>
      <c r="E104"/>
      <c r="G104"/>
      <c r="I104"/>
      <c r="J104"/>
      <c r="S104"/>
      <c r="T104"/>
      <c r="U104"/>
      <c r="V104"/>
    </row>
    <row r="105" spans="3:22" x14ac:dyDescent="0.3">
      <c r="C105"/>
      <c r="E105"/>
      <c r="G105"/>
      <c r="I105"/>
      <c r="J105"/>
      <c r="S105"/>
      <c r="T105"/>
      <c r="U105"/>
      <c r="V105"/>
    </row>
    <row r="106" spans="3:22" x14ac:dyDescent="0.3">
      <c r="C106"/>
      <c r="E106"/>
      <c r="G106"/>
      <c r="I106"/>
      <c r="J106"/>
      <c r="S106"/>
      <c r="T106"/>
      <c r="U106"/>
      <c r="V106"/>
    </row>
    <row r="107" spans="3:22" x14ac:dyDescent="0.3">
      <c r="C107"/>
      <c r="E107"/>
      <c r="G107"/>
      <c r="I107"/>
      <c r="J107"/>
      <c r="S107"/>
      <c r="T107"/>
      <c r="U107"/>
      <c r="V107"/>
    </row>
    <row r="108" spans="3:22" x14ac:dyDescent="0.3">
      <c r="C108"/>
      <c r="E108"/>
      <c r="G108"/>
      <c r="I108"/>
      <c r="J108"/>
      <c r="S108"/>
      <c r="T108"/>
      <c r="U108"/>
      <c r="V108"/>
    </row>
    <row r="109" spans="3:22" x14ac:dyDescent="0.3">
      <c r="C109"/>
      <c r="E109"/>
      <c r="G109"/>
      <c r="I109"/>
      <c r="J109"/>
      <c r="S109"/>
      <c r="T109"/>
      <c r="U109"/>
      <c r="V109"/>
    </row>
    <row r="110" spans="3:22" x14ac:dyDescent="0.3">
      <c r="C110"/>
      <c r="E110"/>
      <c r="G110"/>
      <c r="I110"/>
      <c r="J110"/>
      <c r="S110"/>
      <c r="T110"/>
      <c r="U110"/>
      <c r="V110"/>
    </row>
    <row r="111" spans="3:22" x14ac:dyDescent="0.3">
      <c r="C111"/>
      <c r="E111"/>
      <c r="G111"/>
      <c r="I111"/>
      <c r="J111"/>
      <c r="S111"/>
      <c r="T111"/>
      <c r="U111"/>
      <c r="V111"/>
    </row>
    <row r="112" spans="3:22" x14ac:dyDescent="0.3">
      <c r="C112"/>
      <c r="E112"/>
      <c r="G112"/>
      <c r="I112"/>
      <c r="J112"/>
      <c r="S112"/>
      <c r="T112"/>
      <c r="U112"/>
      <c r="V112"/>
    </row>
    <row r="113" spans="3:22" x14ac:dyDescent="0.3">
      <c r="C113"/>
      <c r="E113"/>
      <c r="G113"/>
      <c r="I113"/>
      <c r="J113"/>
      <c r="S113"/>
      <c r="T113"/>
      <c r="U113"/>
      <c r="V113"/>
    </row>
    <row r="114" spans="3:22" x14ac:dyDescent="0.3">
      <c r="C114"/>
      <c r="E114"/>
      <c r="G114"/>
      <c r="I114"/>
      <c r="J114"/>
      <c r="S114"/>
      <c r="T114"/>
      <c r="U114"/>
      <c r="V114"/>
    </row>
    <row r="115" spans="3:22" x14ac:dyDescent="0.3">
      <c r="C115"/>
      <c r="E115"/>
      <c r="G115"/>
      <c r="I115"/>
      <c r="J115"/>
      <c r="S115"/>
      <c r="T115"/>
      <c r="U115"/>
      <c r="V115"/>
    </row>
    <row r="116" spans="3:22" x14ac:dyDescent="0.3">
      <c r="C116"/>
      <c r="E116"/>
      <c r="G116"/>
      <c r="I116"/>
      <c r="J116"/>
      <c r="S116"/>
      <c r="T116"/>
      <c r="U116"/>
      <c r="V116"/>
    </row>
    <row r="117" spans="3:22" x14ac:dyDescent="0.3">
      <c r="C117"/>
      <c r="E117"/>
      <c r="G117"/>
      <c r="I117"/>
      <c r="J117"/>
      <c r="S117"/>
      <c r="T117"/>
      <c r="U117"/>
      <c r="V117"/>
    </row>
    <row r="118" spans="3:22" x14ac:dyDescent="0.3">
      <c r="C118"/>
      <c r="E118"/>
      <c r="G118"/>
      <c r="I118"/>
      <c r="J118"/>
      <c r="S118"/>
      <c r="T118"/>
      <c r="U118"/>
      <c r="V118"/>
    </row>
    <row r="119" spans="3:22" x14ac:dyDescent="0.3">
      <c r="C119"/>
      <c r="E119"/>
      <c r="G119"/>
      <c r="I119"/>
      <c r="J119"/>
      <c r="S119"/>
      <c r="T119"/>
      <c r="U119"/>
      <c r="V119"/>
    </row>
    <row r="120" spans="3:22" x14ac:dyDescent="0.3">
      <c r="C120"/>
      <c r="E120"/>
      <c r="G120"/>
      <c r="I120"/>
      <c r="J120"/>
      <c r="S120"/>
      <c r="T120"/>
      <c r="U120"/>
      <c r="V120"/>
    </row>
    <row r="121" spans="3:22" x14ac:dyDescent="0.3">
      <c r="C121"/>
      <c r="E121"/>
      <c r="G121"/>
      <c r="I121"/>
      <c r="J121"/>
      <c r="S121"/>
      <c r="T121"/>
      <c r="U121"/>
      <c r="V121"/>
    </row>
    <row r="122" spans="3:22" x14ac:dyDescent="0.3">
      <c r="C122"/>
      <c r="E122"/>
      <c r="G122"/>
      <c r="I122"/>
      <c r="J122"/>
      <c r="S122"/>
      <c r="T122"/>
      <c r="U122"/>
      <c r="V122"/>
    </row>
    <row r="123" spans="3:22" x14ac:dyDescent="0.3">
      <c r="C123"/>
      <c r="E123"/>
      <c r="G123"/>
      <c r="I123"/>
      <c r="J123"/>
      <c r="S123"/>
      <c r="T123"/>
      <c r="U123"/>
      <c r="V123"/>
    </row>
    <row r="124" spans="3:22" x14ac:dyDescent="0.3">
      <c r="C124"/>
      <c r="E124"/>
      <c r="G124"/>
      <c r="I124"/>
      <c r="J124"/>
      <c r="S124"/>
      <c r="T124"/>
      <c r="U124"/>
      <c r="V124"/>
    </row>
    <row r="125" spans="3:22" x14ac:dyDescent="0.3">
      <c r="C125"/>
      <c r="E125"/>
      <c r="G125"/>
      <c r="I125"/>
      <c r="J125"/>
      <c r="S125"/>
      <c r="T125"/>
      <c r="U125"/>
      <c r="V125"/>
    </row>
    <row r="126" spans="3:22" x14ac:dyDescent="0.3">
      <c r="C126"/>
      <c r="E126"/>
      <c r="G126"/>
      <c r="I126"/>
      <c r="J126"/>
      <c r="S126"/>
      <c r="T126"/>
      <c r="U126"/>
      <c r="V126"/>
    </row>
    <row r="127" spans="3:22" x14ac:dyDescent="0.3">
      <c r="C127"/>
      <c r="E127"/>
      <c r="G127"/>
      <c r="I127"/>
      <c r="J127"/>
      <c r="S127"/>
      <c r="T127"/>
      <c r="U127"/>
      <c r="V127"/>
    </row>
    <row r="128" spans="3:22" x14ac:dyDescent="0.3">
      <c r="C128"/>
      <c r="E128"/>
      <c r="G128"/>
      <c r="I128"/>
      <c r="J128"/>
      <c r="S128"/>
      <c r="T128"/>
      <c r="U128"/>
      <c r="V128"/>
    </row>
    <row r="129" spans="3:22" x14ac:dyDescent="0.3">
      <c r="C129"/>
      <c r="E129"/>
      <c r="G129"/>
      <c r="I129"/>
      <c r="J129"/>
      <c r="S129"/>
      <c r="T129"/>
      <c r="U129"/>
      <c r="V129"/>
    </row>
    <row r="130" spans="3:22" x14ac:dyDescent="0.3">
      <c r="C130"/>
      <c r="E130"/>
      <c r="G130"/>
      <c r="I130"/>
      <c r="J130"/>
      <c r="S130"/>
      <c r="T130"/>
      <c r="U130"/>
      <c r="V130"/>
    </row>
    <row r="131" spans="3:22" x14ac:dyDescent="0.3">
      <c r="C131"/>
      <c r="E131"/>
      <c r="G131"/>
      <c r="I131"/>
      <c r="J131"/>
      <c r="S131"/>
      <c r="T131"/>
      <c r="U131"/>
      <c r="V131"/>
    </row>
    <row r="132" spans="3:22" x14ac:dyDescent="0.3">
      <c r="C132"/>
      <c r="E132"/>
      <c r="G132"/>
      <c r="I132"/>
      <c r="J132"/>
      <c r="S132"/>
      <c r="T132"/>
      <c r="U132"/>
      <c r="V132"/>
    </row>
    <row r="133" spans="3:22" x14ac:dyDescent="0.3">
      <c r="C133"/>
      <c r="E133"/>
      <c r="G133"/>
      <c r="I133"/>
      <c r="J133"/>
      <c r="S133"/>
      <c r="T133"/>
      <c r="U133"/>
      <c r="V133"/>
    </row>
    <row r="134" spans="3:22" x14ac:dyDescent="0.3">
      <c r="C134"/>
      <c r="E134"/>
      <c r="G134"/>
      <c r="I134"/>
      <c r="J134"/>
      <c r="S134"/>
      <c r="T134"/>
      <c r="U134"/>
      <c r="V134"/>
    </row>
    <row r="135" spans="3:22" x14ac:dyDescent="0.3">
      <c r="C135"/>
      <c r="E135"/>
      <c r="G135"/>
      <c r="I135"/>
      <c r="J135"/>
      <c r="S135"/>
      <c r="T135"/>
      <c r="U135"/>
      <c r="V135"/>
    </row>
    <row r="136" spans="3:22" x14ac:dyDescent="0.3">
      <c r="C136"/>
      <c r="E136"/>
      <c r="G136"/>
      <c r="I136"/>
      <c r="J136"/>
      <c r="S136"/>
      <c r="T136"/>
      <c r="U136"/>
      <c r="V136"/>
    </row>
    <row r="137" spans="3:22" x14ac:dyDescent="0.3">
      <c r="C137"/>
      <c r="E137"/>
      <c r="G137"/>
      <c r="I137"/>
      <c r="J137"/>
      <c r="S137"/>
      <c r="T137"/>
      <c r="U137"/>
      <c r="V137"/>
    </row>
    <row r="138" spans="3:22" x14ac:dyDescent="0.3">
      <c r="C138"/>
      <c r="E138"/>
      <c r="G138"/>
      <c r="I138"/>
      <c r="J138"/>
      <c r="S138"/>
      <c r="T138"/>
      <c r="U138"/>
      <c r="V138"/>
    </row>
    <row r="139" spans="3:22" x14ac:dyDescent="0.3">
      <c r="C139"/>
      <c r="E139"/>
      <c r="G139"/>
      <c r="I139"/>
      <c r="J139"/>
      <c r="S139"/>
      <c r="T139"/>
      <c r="U139"/>
      <c r="V139"/>
    </row>
    <row r="140" spans="3:22" x14ac:dyDescent="0.3">
      <c r="C140"/>
      <c r="E140"/>
      <c r="G140"/>
      <c r="I140"/>
      <c r="J140"/>
      <c r="S140"/>
      <c r="T140"/>
      <c r="U140"/>
      <c r="V140"/>
    </row>
    <row r="141" spans="3:22" x14ac:dyDescent="0.3">
      <c r="C141"/>
      <c r="E141"/>
      <c r="G141"/>
      <c r="I141"/>
      <c r="J141"/>
      <c r="S141"/>
      <c r="T141"/>
      <c r="U141"/>
      <c r="V141"/>
    </row>
    <row r="142" spans="3:22" x14ac:dyDescent="0.3">
      <c r="C142"/>
      <c r="E142"/>
      <c r="G142"/>
      <c r="I142"/>
      <c r="J142"/>
      <c r="S142"/>
      <c r="T142"/>
      <c r="U142"/>
      <c r="V142"/>
    </row>
    <row r="143" spans="3:22" x14ac:dyDescent="0.3">
      <c r="C143"/>
      <c r="E143"/>
      <c r="G143"/>
      <c r="I143"/>
      <c r="J143"/>
      <c r="S143"/>
      <c r="T143"/>
      <c r="U143"/>
      <c r="V143"/>
    </row>
    <row r="144" spans="3:22" x14ac:dyDescent="0.3">
      <c r="C144"/>
      <c r="E144"/>
      <c r="G144"/>
      <c r="I144"/>
      <c r="J144"/>
      <c r="S144"/>
      <c r="T144"/>
      <c r="U144"/>
      <c r="V144"/>
    </row>
    <row r="145" spans="3:22" x14ac:dyDescent="0.3">
      <c r="C145"/>
      <c r="E145"/>
      <c r="G145"/>
      <c r="I145"/>
      <c r="J145"/>
      <c r="S145"/>
      <c r="T145"/>
      <c r="U145"/>
      <c r="V145"/>
    </row>
    <row r="146" spans="3:22" x14ac:dyDescent="0.3">
      <c r="C146"/>
      <c r="E146"/>
      <c r="G146"/>
      <c r="I146"/>
      <c r="J146"/>
      <c r="S146"/>
      <c r="T146"/>
      <c r="U146"/>
      <c r="V146"/>
    </row>
    <row r="147" spans="3:22" x14ac:dyDescent="0.3">
      <c r="C147"/>
      <c r="E147"/>
      <c r="G147"/>
      <c r="I147"/>
      <c r="J147"/>
      <c r="S147"/>
      <c r="T147"/>
      <c r="U147"/>
      <c r="V147"/>
    </row>
    <row r="148" spans="3:22" x14ac:dyDescent="0.3">
      <c r="C148"/>
      <c r="E148"/>
      <c r="G148"/>
      <c r="I148"/>
      <c r="J148"/>
      <c r="S148"/>
      <c r="T148"/>
      <c r="U148"/>
      <c r="V148"/>
    </row>
    <row r="149" spans="3:22" x14ac:dyDescent="0.3">
      <c r="C149"/>
      <c r="E149"/>
      <c r="G149"/>
      <c r="I149"/>
      <c r="J149"/>
      <c r="S149"/>
      <c r="T149"/>
      <c r="U149"/>
      <c r="V149"/>
    </row>
    <row r="150" spans="3:22" x14ac:dyDescent="0.3">
      <c r="C150"/>
      <c r="E150"/>
      <c r="G150"/>
      <c r="I150"/>
      <c r="J150"/>
      <c r="S150"/>
      <c r="T150"/>
      <c r="U150"/>
      <c r="V150"/>
    </row>
    <row r="151" spans="3:22" x14ac:dyDescent="0.3">
      <c r="C151"/>
      <c r="E151"/>
      <c r="G151"/>
      <c r="I151"/>
      <c r="J151"/>
      <c r="S151"/>
      <c r="T151"/>
      <c r="U151"/>
      <c r="V151"/>
    </row>
    <row r="152" spans="3:22" x14ac:dyDescent="0.3">
      <c r="C152"/>
      <c r="E152"/>
      <c r="G152"/>
      <c r="I152"/>
      <c r="J152"/>
      <c r="S152"/>
      <c r="T152"/>
      <c r="U152"/>
      <c r="V152"/>
    </row>
    <row r="153" spans="3:22" x14ac:dyDescent="0.3">
      <c r="C153"/>
      <c r="E153"/>
      <c r="G153"/>
      <c r="I153"/>
      <c r="J153"/>
      <c r="S153"/>
      <c r="T153"/>
      <c r="U153"/>
      <c r="V153"/>
    </row>
    <row r="154" spans="3:22" x14ac:dyDescent="0.3">
      <c r="C154"/>
      <c r="E154"/>
      <c r="G154"/>
      <c r="I154"/>
      <c r="J154"/>
      <c r="S154"/>
      <c r="T154"/>
      <c r="U154"/>
      <c r="V154"/>
    </row>
    <row r="155" spans="3:22" x14ac:dyDescent="0.3">
      <c r="C155"/>
      <c r="E155"/>
      <c r="G155"/>
      <c r="I155"/>
      <c r="J155"/>
      <c r="S155"/>
      <c r="T155"/>
      <c r="U155"/>
      <c r="V155"/>
    </row>
    <row r="156" spans="3:22" x14ac:dyDescent="0.3">
      <c r="C156"/>
      <c r="E156"/>
      <c r="G156"/>
      <c r="I156"/>
      <c r="J156"/>
      <c r="S156"/>
      <c r="T156"/>
      <c r="U156"/>
      <c r="V156"/>
    </row>
    <row r="157" spans="3:22" x14ac:dyDescent="0.3">
      <c r="C157"/>
      <c r="E157"/>
      <c r="G157"/>
      <c r="I157"/>
      <c r="J157"/>
      <c r="S157"/>
      <c r="T157"/>
      <c r="U157"/>
      <c r="V157"/>
    </row>
    <row r="158" spans="3:22" x14ac:dyDescent="0.3">
      <c r="C158"/>
      <c r="E158"/>
      <c r="G158"/>
      <c r="I158"/>
      <c r="J158"/>
      <c r="S158"/>
      <c r="T158"/>
      <c r="U158"/>
      <c r="V158"/>
    </row>
    <row r="159" spans="3:22" x14ac:dyDescent="0.3">
      <c r="C159"/>
      <c r="E159"/>
      <c r="G159"/>
      <c r="I159"/>
      <c r="J159"/>
      <c r="S159"/>
      <c r="T159"/>
      <c r="U159"/>
      <c r="V159"/>
    </row>
    <row r="160" spans="3:22" x14ac:dyDescent="0.3">
      <c r="C160"/>
      <c r="E160"/>
      <c r="G160"/>
      <c r="I160"/>
      <c r="J160"/>
      <c r="S160"/>
      <c r="T160"/>
      <c r="U160"/>
      <c r="V160"/>
    </row>
    <row r="161" spans="3:22" x14ac:dyDescent="0.3">
      <c r="C161"/>
      <c r="E161"/>
      <c r="G161"/>
      <c r="I161"/>
      <c r="J161"/>
      <c r="S161"/>
      <c r="T161"/>
      <c r="U161"/>
      <c r="V161"/>
    </row>
    <row r="162" spans="3:22" x14ac:dyDescent="0.3">
      <c r="C162"/>
      <c r="E162"/>
      <c r="G162"/>
      <c r="I162"/>
      <c r="J162"/>
      <c r="S162"/>
      <c r="T162"/>
      <c r="U162"/>
      <c r="V162"/>
    </row>
    <row r="163" spans="3:22" x14ac:dyDescent="0.3">
      <c r="C163"/>
      <c r="E163"/>
      <c r="G163"/>
      <c r="I163"/>
      <c r="J163"/>
      <c r="S163"/>
      <c r="T163"/>
      <c r="U163"/>
      <c r="V163"/>
    </row>
    <row r="164" spans="3:22" x14ac:dyDescent="0.3">
      <c r="C164"/>
      <c r="E164"/>
      <c r="G164"/>
      <c r="I164"/>
      <c r="J164"/>
      <c r="S164"/>
      <c r="T164"/>
      <c r="U164"/>
      <c r="V164"/>
    </row>
    <row r="165" spans="3:22" x14ac:dyDescent="0.3">
      <c r="C165"/>
      <c r="E165"/>
      <c r="G165"/>
      <c r="I165"/>
      <c r="J165"/>
      <c r="S165"/>
      <c r="T165"/>
      <c r="U165"/>
      <c r="V165"/>
    </row>
    <row r="166" spans="3:22" x14ac:dyDescent="0.3">
      <c r="C166"/>
      <c r="E166"/>
      <c r="G166"/>
      <c r="I166"/>
      <c r="J166"/>
      <c r="S166"/>
      <c r="T166"/>
      <c r="U166"/>
      <c r="V166"/>
    </row>
    <row r="167" spans="3:22" x14ac:dyDescent="0.3">
      <c r="C167"/>
      <c r="E167"/>
      <c r="G167"/>
      <c r="I167"/>
      <c r="J167"/>
      <c r="S167"/>
      <c r="T167"/>
      <c r="U167"/>
      <c r="V167"/>
    </row>
    <row r="168" spans="3:22" x14ac:dyDescent="0.3">
      <c r="C168"/>
      <c r="E168"/>
      <c r="G168"/>
      <c r="I168"/>
      <c r="J168"/>
      <c r="S168"/>
      <c r="T168"/>
      <c r="U168"/>
      <c r="V168"/>
    </row>
    <row r="169" spans="3:22" x14ac:dyDescent="0.3">
      <c r="C169"/>
      <c r="E169"/>
      <c r="G169"/>
      <c r="I169"/>
      <c r="J169"/>
      <c r="S169"/>
      <c r="T169"/>
      <c r="U169"/>
      <c r="V169"/>
    </row>
    <row r="170" spans="3:22" x14ac:dyDescent="0.3">
      <c r="C170"/>
      <c r="E170"/>
      <c r="G170"/>
      <c r="I170"/>
      <c r="J170"/>
      <c r="S170"/>
      <c r="T170"/>
      <c r="U170"/>
      <c r="V170"/>
    </row>
    <row r="171" spans="3:22" x14ac:dyDescent="0.3">
      <c r="C171"/>
      <c r="E171"/>
      <c r="G171"/>
      <c r="I171"/>
      <c r="J171"/>
      <c r="S171"/>
      <c r="T171"/>
      <c r="U171"/>
      <c r="V171"/>
    </row>
    <row r="172" spans="3:22" x14ac:dyDescent="0.3">
      <c r="C172"/>
      <c r="E172"/>
      <c r="G172"/>
      <c r="I172"/>
      <c r="J172"/>
      <c r="S172"/>
      <c r="T172"/>
      <c r="U172"/>
      <c r="V172"/>
    </row>
    <row r="173" spans="3:22" x14ac:dyDescent="0.3">
      <c r="C173"/>
      <c r="E173"/>
      <c r="G173"/>
      <c r="I173"/>
      <c r="J173"/>
      <c r="S173"/>
      <c r="T173"/>
      <c r="U173"/>
      <c r="V173"/>
    </row>
    <row r="174" spans="3:22" x14ac:dyDescent="0.3">
      <c r="C174"/>
      <c r="E174"/>
      <c r="G174"/>
      <c r="I174"/>
      <c r="J174"/>
      <c r="S174"/>
      <c r="T174"/>
      <c r="U174"/>
      <c r="V174"/>
    </row>
    <row r="175" spans="3:22" x14ac:dyDescent="0.3">
      <c r="C175"/>
      <c r="E175"/>
      <c r="G175"/>
      <c r="I175"/>
      <c r="J175"/>
      <c r="S175"/>
      <c r="T175"/>
      <c r="U175"/>
      <c r="V175"/>
    </row>
    <row r="176" spans="3:22" x14ac:dyDescent="0.3">
      <c r="C176"/>
      <c r="E176"/>
      <c r="G176"/>
      <c r="I176"/>
      <c r="J176"/>
      <c r="S176"/>
      <c r="T176"/>
      <c r="U176"/>
      <c r="V176"/>
    </row>
    <row r="177" spans="3:22" x14ac:dyDescent="0.3">
      <c r="C177"/>
      <c r="E177"/>
      <c r="G177"/>
      <c r="I177"/>
      <c r="J177"/>
      <c r="S177"/>
      <c r="T177"/>
      <c r="U177"/>
      <c r="V177"/>
    </row>
    <row r="178" spans="3:22" x14ac:dyDescent="0.3">
      <c r="C178"/>
      <c r="E178"/>
      <c r="G178"/>
      <c r="I178"/>
      <c r="J178"/>
      <c r="S178"/>
      <c r="T178"/>
      <c r="U178"/>
      <c r="V178"/>
    </row>
    <row r="179" spans="3:22" x14ac:dyDescent="0.3">
      <c r="C179"/>
      <c r="E179"/>
      <c r="G179"/>
      <c r="I179"/>
      <c r="J179"/>
      <c r="S179"/>
      <c r="T179"/>
      <c r="U179"/>
      <c r="V179"/>
    </row>
    <row r="180" spans="3:22" x14ac:dyDescent="0.3">
      <c r="C180"/>
      <c r="E180"/>
      <c r="G180"/>
      <c r="I180"/>
      <c r="J180"/>
      <c r="S180"/>
      <c r="T180"/>
      <c r="U180"/>
      <c r="V180"/>
    </row>
    <row r="181" spans="3:22" x14ac:dyDescent="0.3">
      <c r="C181"/>
      <c r="E181"/>
      <c r="G181"/>
      <c r="I181"/>
      <c r="J181"/>
      <c r="S181"/>
      <c r="T181"/>
      <c r="U181"/>
      <c r="V181"/>
    </row>
    <row r="182" spans="3:22" x14ac:dyDescent="0.3">
      <c r="C182"/>
      <c r="E182"/>
      <c r="G182"/>
      <c r="I182"/>
      <c r="J182"/>
      <c r="S182"/>
      <c r="T182"/>
      <c r="U182"/>
      <c r="V182"/>
    </row>
    <row r="183" spans="3:22" x14ac:dyDescent="0.3">
      <c r="C183"/>
      <c r="E183"/>
      <c r="G183"/>
      <c r="I183"/>
      <c r="J183"/>
      <c r="S183"/>
      <c r="T183"/>
      <c r="U183"/>
      <c r="V183"/>
    </row>
    <row r="184" spans="3:22" x14ac:dyDescent="0.3">
      <c r="C184"/>
      <c r="E184"/>
      <c r="G184"/>
      <c r="I184"/>
      <c r="J184"/>
      <c r="S184"/>
      <c r="T184"/>
      <c r="U184"/>
      <c r="V184"/>
    </row>
    <row r="185" spans="3:22" x14ac:dyDescent="0.3">
      <c r="C185"/>
      <c r="E185"/>
      <c r="G185"/>
      <c r="I185"/>
      <c r="J185"/>
      <c r="S185"/>
      <c r="T185"/>
      <c r="U185"/>
      <c r="V185"/>
    </row>
    <row r="186" spans="3:22" x14ac:dyDescent="0.3">
      <c r="C186"/>
      <c r="E186"/>
      <c r="G186"/>
      <c r="I186"/>
      <c r="J186"/>
      <c r="S186"/>
      <c r="T186"/>
      <c r="U186"/>
      <c r="V186"/>
    </row>
    <row r="187" spans="3:22" x14ac:dyDescent="0.3">
      <c r="C187"/>
      <c r="E187"/>
      <c r="G187"/>
      <c r="I187"/>
      <c r="J187"/>
      <c r="S187"/>
      <c r="T187"/>
      <c r="U187"/>
      <c r="V187"/>
    </row>
    <row r="188" spans="3:22" x14ac:dyDescent="0.3">
      <c r="C188"/>
      <c r="E188"/>
      <c r="G188"/>
      <c r="I188"/>
      <c r="J188"/>
      <c r="S188"/>
      <c r="T188"/>
      <c r="U188"/>
      <c r="V188"/>
    </row>
    <row r="189" spans="3:22" x14ac:dyDescent="0.3">
      <c r="C189"/>
      <c r="E189"/>
      <c r="G189"/>
      <c r="I189"/>
      <c r="J189"/>
      <c r="S189"/>
      <c r="T189"/>
      <c r="U189"/>
      <c r="V189"/>
    </row>
    <row r="190" spans="3:22" x14ac:dyDescent="0.3">
      <c r="C190"/>
      <c r="E190"/>
      <c r="G190"/>
      <c r="I190"/>
      <c r="J190"/>
      <c r="S190"/>
      <c r="T190"/>
      <c r="U190"/>
      <c r="V190"/>
    </row>
    <row r="191" spans="3:22" x14ac:dyDescent="0.3">
      <c r="C191"/>
      <c r="E191"/>
      <c r="G191"/>
      <c r="I191"/>
      <c r="J191"/>
      <c r="S191"/>
      <c r="T191"/>
      <c r="U191"/>
      <c r="V191"/>
    </row>
    <row r="192" spans="3:22" x14ac:dyDescent="0.3">
      <c r="C192"/>
      <c r="E192"/>
      <c r="G192"/>
      <c r="I192"/>
      <c r="J192"/>
      <c r="S192"/>
      <c r="T192"/>
      <c r="U192"/>
      <c r="V192"/>
    </row>
    <row r="193" spans="3:22" x14ac:dyDescent="0.3">
      <c r="C193"/>
      <c r="E193"/>
      <c r="G193"/>
      <c r="I193"/>
      <c r="J193"/>
      <c r="S193"/>
      <c r="T193"/>
      <c r="U193"/>
      <c r="V193"/>
    </row>
    <row r="194" spans="3:22" x14ac:dyDescent="0.3">
      <c r="C194"/>
      <c r="E194"/>
      <c r="G194"/>
      <c r="I194"/>
      <c r="J194"/>
      <c r="S194"/>
      <c r="T194"/>
      <c r="U194"/>
      <c r="V194"/>
    </row>
    <row r="195" spans="3:22" x14ac:dyDescent="0.3">
      <c r="C195"/>
      <c r="E195"/>
      <c r="G195"/>
      <c r="I195"/>
      <c r="J195"/>
      <c r="S195"/>
      <c r="T195"/>
      <c r="U195"/>
      <c r="V195"/>
    </row>
    <row r="196" spans="3:22" x14ac:dyDescent="0.3">
      <c r="C196"/>
      <c r="E196"/>
      <c r="G196"/>
      <c r="I196"/>
      <c r="J196"/>
      <c r="S196"/>
      <c r="T196"/>
      <c r="U196"/>
      <c r="V196"/>
    </row>
    <row r="197" spans="3:22" x14ac:dyDescent="0.3">
      <c r="C197"/>
      <c r="E197"/>
      <c r="G197"/>
      <c r="I197"/>
      <c r="J197"/>
      <c r="S197"/>
      <c r="T197"/>
      <c r="U197"/>
      <c r="V197"/>
    </row>
    <row r="198" spans="3:22" x14ac:dyDescent="0.3">
      <c r="C198"/>
      <c r="E198"/>
      <c r="G198"/>
      <c r="I198"/>
      <c r="J198"/>
      <c r="S198"/>
      <c r="T198"/>
      <c r="U198"/>
      <c r="V198"/>
    </row>
    <row r="199" spans="3:22" x14ac:dyDescent="0.3">
      <c r="C199"/>
      <c r="E199"/>
      <c r="G199"/>
      <c r="I199"/>
      <c r="J199"/>
      <c r="S199"/>
      <c r="T199"/>
      <c r="U199"/>
      <c r="V199"/>
    </row>
    <row r="200" spans="3:22" x14ac:dyDescent="0.3">
      <c r="C200"/>
      <c r="E200"/>
      <c r="G200"/>
      <c r="I200"/>
      <c r="J200"/>
      <c r="S200"/>
      <c r="T200"/>
      <c r="U200"/>
      <c r="V200"/>
    </row>
    <row r="201" spans="3:22" x14ac:dyDescent="0.3">
      <c r="C201"/>
      <c r="E201"/>
      <c r="G201"/>
      <c r="I201"/>
      <c r="J201"/>
      <c r="S201"/>
      <c r="T201"/>
      <c r="U201"/>
      <c r="V201"/>
    </row>
    <row r="202" spans="3:22" x14ac:dyDescent="0.3">
      <c r="C202"/>
      <c r="E202"/>
      <c r="G202"/>
      <c r="I202"/>
      <c r="J202"/>
      <c r="S202"/>
      <c r="T202"/>
      <c r="U202"/>
      <c r="V202"/>
    </row>
    <row r="203" spans="3:22" x14ac:dyDescent="0.3">
      <c r="C203"/>
      <c r="E203"/>
      <c r="G203"/>
      <c r="I203"/>
      <c r="J203"/>
      <c r="S203"/>
      <c r="T203"/>
      <c r="U203"/>
      <c r="V203"/>
    </row>
    <row r="204" spans="3:22" x14ac:dyDescent="0.3">
      <c r="C204"/>
      <c r="E204"/>
      <c r="G204"/>
      <c r="I204"/>
      <c r="J204"/>
      <c r="S204"/>
      <c r="T204"/>
      <c r="U204"/>
      <c r="V204"/>
    </row>
    <row r="205" spans="3:22" x14ac:dyDescent="0.3">
      <c r="C205"/>
      <c r="E205"/>
      <c r="G205"/>
      <c r="I205"/>
      <c r="J205"/>
      <c r="S205"/>
      <c r="T205"/>
      <c r="U205"/>
      <c r="V205"/>
    </row>
    <row r="206" spans="3:22" x14ac:dyDescent="0.3">
      <c r="C206"/>
      <c r="E206"/>
      <c r="G206"/>
      <c r="I206"/>
      <c r="J206"/>
      <c r="S206"/>
      <c r="T206"/>
      <c r="U206"/>
      <c r="V206"/>
    </row>
    <row r="207" spans="3:22" x14ac:dyDescent="0.3">
      <c r="C207"/>
      <c r="E207"/>
      <c r="G207"/>
      <c r="I207"/>
      <c r="J207"/>
      <c r="S207"/>
      <c r="T207"/>
      <c r="U207"/>
      <c r="V207"/>
    </row>
    <row r="208" spans="3:22" x14ac:dyDescent="0.3">
      <c r="C208"/>
      <c r="E208"/>
      <c r="G208"/>
      <c r="I208"/>
      <c r="J208"/>
      <c r="S208"/>
      <c r="T208"/>
      <c r="U208"/>
      <c r="V208"/>
    </row>
    <row r="209" spans="3:22" x14ac:dyDescent="0.3">
      <c r="C209"/>
      <c r="E209"/>
      <c r="G209"/>
      <c r="I209"/>
      <c r="J209"/>
      <c r="S209"/>
      <c r="T209"/>
      <c r="U209"/>
      <c r="V209"/>
    </row>
    <row r="210" spans="3:22" x14ac:dyDescent="0.3">
      <c r="C210"/>
      <c r="E210"/>
      <c r="G210"/>
      <c r="I210"/>
      <c r="J210"/>
      <c r="S210"/>
      <c r="T210"/>
      <c r="U210"/>
      <c r="V210"/>
    </row>
    <row r="211" spans="3:22" x14ac:dyDescent="0.3">
      <c r="C211"/>
      <c r="E211"/>
      <c r="G211"/>
      <c r="I211"/>
      <c r="J211"/>
      <c r="S211"/>
      <c r="T211"/>
      <c r="U211"/>
      <c r="V211"/>
    </row>
    <row r="212" spans="3:22" x14ac:dyDescent="0.3">
      <c r="C212"/>
      <c r="E212"/>
      <c r="G212"/>
      <c r="I212"/>
      <c r="J212"/>
      <c r="S212"/>
      <c r="T212"/>
      <c r="U212"/>
      <c r="V212"/>
    </row>
    <row r="213" spans="3:22" x14ac:dyDescent="0.3">
      <c r="C213"/>
      <c r="E213"/>
      <c r="G213"/>
      <c r="I213"/>
      <c r="J213"/>
      <c r="S213"/>
      <c r="T213"/>
      <c r="U213"/>
      <c r="V213"/>
    </row>
    <row r="214" spans="3:22" x14ac:dyDescent="0.3">
      <c r="C214"/>
      <c r="E214"/>
      <c r="G214"/>
      <c r="I214"/>
      <c r="J214"/>
      <c r="S214"/>
      <c r="T214"/>
      <c r="U214"/>
      <c r="V214"/>
    </row>
    <row r="215" spans="3:22" x14ac:dyDescent="0.3">
      <c r="C215"/>
      <c r="E215"/>
      <c r="G215"/>
      <c r="I215"/>
      <c r="J215"/>
      <c r="S215"/>
      <c r="T215"/>
      <c r="U215"/>
      <c r="V215"/>
    </row>
    <row r="216" spans="3:22" x14ac:dyDescent="0.3">
      <c r="C216"/>
      <c r="E216"/>
      <c r="G216"/>
      <c r="I216"/>
      <c r="J216"/>
      <c r="S216"/>
      <c r="T216"/>
      <c r="U216"/>
      <c r="V216"/>
    </row>
    <row r="217" spans="3:22" x14ac:dyDescent="0.3">
      <c r="C217"/>
      <c r="E217"/>
      <c r="G217"/>
      <c r="I217"/>
      <c r="J217"/>
      <c r="S217"/>
      <c r="T217"/>
      <c r="U217"/>
      <c r="V217"/>
    </row>
    <row r="218" spans="3:22" x14ac:dyDescent="0.3">
      <c r="C218"/>
      <c r="E218"/>
      <c r="G218"/>
      <c r="I218"/>
      <c r="J218"/>
      <c r="S218"/>
      <c r="T218"/>
      <c r="U218"/>
      <c r="V218"/>
    </row>
    <row r="219" spans="3:22" x14ac:dyDescent="0.3">
      <c r="C219"/>
      <c r="E219"/>
      <c r="G219"/>
      <c r="I219"/>
      <c r="J219"/>
      <c r="S219"/>
      <c r="T219"/>
      <c r="U219"/>
      <c r="V219"/>
    </row>
    <row r="220" spans="3:22" x14ac:dyDescent="0.3">
      <c r="C220"/>
      <c r="E220"/>
      <c r="G220"/>
      <c r="I220"/>
      <c r="J220"/>
      <c r="S220"/>
      <c r="T220"/>
      <c r="U220"/>
      <c r="V220"/>
    </row>
    <row r="221" spans="3:22" x14ac:dyDescent="0.3">
      <c r="C221"/>
      <c r="E221"/>
      <c r="G221"/>
      <c r="I221"/>
      <c r="J221"/>
      <c r="S221"/>
      <c r="T221"/>
      <c r="U221"/>
      <c r="V221"/>
    </row>
    <row r="222" spans="3:22" x14ac:dyDescent="0.3">
      <c r="C222"/>
      <c r="E222"/>
      <c r="G222"/>
      <c r="I222"/>
      <c r="J222"/>
      <c r="S222"/>
      <c r="T222"/>
      <c r="U222"/>
      <c r="V222"/>
    </row>
    <row r="223" spans="3:22" x14ac:dyDescent="0.3">
      <c r="C223"/>
      <c r="E223"/>
      <c r="G223"/>
      <c r="I223"/>
      <c r="J223"/>
      <c r="S223"/>
      <c r="T223"/>
      <c r="U223"/>
      <c r="V223"/>
    </row>
    <row r="224" spans="3:22" x14ac:dyDescent="0.3">
      <c r="C224"/>
      <c r="E224"/>
      <c r="G224"/>
      <c r="I224"/>
      <c r="J224"/>
      <c r="S224"/>
      <c r="T224"/>
      <c r="U224"/>
      <c r="V224"/>
    </row>
    <row r="225" spans="3:22" x14ac:dyDescent="0.3">
      <c r="C225"/>
      <c r="E225"/>
      <c r="G225"/>
      <c r="I225"/>
      <c r="J225"/>
      <c r="S225"/>
      <c r="T225"/>
      <c r="U225"/>
      <c r="V225"/>
    </row>
    <row r="226" spans="3:22" x14ac:dyDescent="0.3">
      <c r="C226"/>
      <c r="E226"/>
      <c r="G226"/>
      <c r="I226"/>
      <c r="J226"/>
      <c r="S226"/>
      <c r="T226"/>
      <c r="U226"/>
      <c r="V226"/>
    </row>
    <row r="227" spans="3:22" x14ac:dyDescent="0.3">
      <c r="C227"/>
      <c r="E227"/>
      <c r="G227"/>
      <c r="I227"/>
      <c r="J227"/>
      <c r="S227"/>
      <c r="T227"/>
      <c r="U227"/>
      <c r="V227"/>
    </row>
    <row r="228" spans="3:22" x14ac:dyDescent="0.3">
      <c r="C228"/>
      <c r="E228"/>
      <c r="G228"/>
      <c r="I228"/>
      <c r="J228"/>
      <c r="S228"/>
      <c r="T228"/>
      <c r="U228"/>
      <c r="V228"/>
    </row>
    <row r="229" spans="3:22" x14ac:dyDescent="0.3">
      <c r="C229"/>
      <c r="E229"/>
      <c r="G229"/>
      <c r="I229"/>
      <c r="J229"/>
      <c r="S229"/>
      <c r="T229"/>
      <c r="U229"/>
      <c r="V229"/>
    </row>
    <row r="230" spans="3:22" x14ac:dyDescent="0.3">
      <c r="C230"/>
      <c r="E230"/>
      <c r="G230"/>
      <c r="I230"/>
      <c r="J230"/>
      <c r="S230"/>
      <c r="T230"/>
      <c r="U230"/>
      <c r="V230"/>
    </row>
    <row r="231" spans="3:22" x14ac:dyDescent="0.3">
      <c r="C231"/>
      <c r="E231"/>
      <c r="G231"/>
      <c r="I231"/>
      <c r="J231"/>
      <c r="S231"/>
      <c r="T231"/>
      <c r="U231"/>
      <c r="V231"/>
    </row>
    <row r="232" spans="3:22" x14ac:dyDescent="0.3">
      <c r="C232"/>
      <c r="E232"/>
      <c r="G232"/>
      <c r="I232"/>
      <c r="J232"/>
      <c r="S232"/>
      <c r="T232"/>
      <c r="U232"/>
      <c r="V232"/>
    </row>
    <row r="233" spans="3:22" x14ac:dyDescent="0.3">
      <c r="C233"/>
      <c r="E233"/>
      <c r="G233"/>
      <c r="I233"/>
      <c r="J233"/>
      <c r="S233"/>
      <c r="T233"/>
      <c r="U233"/>
      <c r="V233"/>
    </row>
    <row r="234" spans="3:22" x14ac:dyDescent="0.3">
      <c r="C234"/>
      <c r="E234"/>
      <c r="G234"/>
      <c r="I234"/>
      <c r="J234"/>
      <c r="S234"/>
      <c r="T234"/>
      <c r="U234"/>
      <c r="V234"/>
    </row>
    <row r="235" spans="3:22" x14ac:dyDescent="0.3">
      <c r="C235"/>
      <c r="E235"/>
      <c r="G235"/>
      <c r="I235"/>
      <c r="J235"/>
      <c r="S235"/>
      <c r="T235"/>
      <c r="U235"/>
      <c r="V235"/>
    </row>
    <row r="236" spans="3:22" x14ac:dyDescent="0.3">
      <c r="C236"/>
      <c r="E236"/>
      <c r="G236"/>
      <c r="I236"/>
      <c r="J236"/>
      <c r="S236"/>
      <c r="T236"/>
      <c r="U236"/>
      <c r="V236"/>
    </row>
    <row r="237" spans="3:22" x14ac:dyDescent="0.3">
      <c r="C237"/>
      <c r="E237"/>
      <c r="G237"/>
      <c r="I237"/>
      <c r="J237"/>
      <c r="S237"/>
      <c r="T237"/>
      <c r="U237"/>
      <c r="V237"/>
    </row>
    <row r="238" spans="3:22" x14ac:dyDescent="0.3">
      <c r="C238"/>
      <c r="E238"/>
      <c r="G238"/>
      <c r="I238"/>
      <c r="J238"/>
      <c r="S238"/>
      <c r="T238"/>
      <c r="U238"/>
      <c r="V238"/>
    </row>
    <row r="239" spans="3:22" x14ac:dyDescent="0.3">
      <c r="C239"/>
      <c r="E239"/>
      <c r="G239"/>
      <c r="I239"/>
      <c r="J239"/>
      <c r="S239"/>
      <c r="T239"/>
      <c r="U239"/>
      <c r="V239"/>
    </row>
    <row r="240" spans="3:22" x14ac:dyDescent="0.3">
      <c r="C240"/>
      <c r="E240"/>
      <c r="G240"/>
      <c r="I240"/>
      <c r="J240"/>
      <c r="S240"/>
      <c r="T240"/>
      <c r="U240"/>
      <c r="V240"/>
    </row>
    <row r="241" spans="3:22" x14ac:dyDescent="0.3">
      <c r="C241"/>
      <c r="E241"/>
      <c r="G241"/>
      <c r="I241"/>
      <c r="J241"/>
      <c r="S241"/>
      <c r="T241"/>
      <c r="U241"/>
      <c r="V241"/>
    </row>
    <row r="242" spans="3:22" x14ac:dyDescent="0.3">
      <c r="C242"/>
      <c r="E242"/>
      <c r="G242"/>
      <c r="I242"/>
      <c r="J242"/>
      <c r="S242"/>
      <c r="T242"/>
      <c r="U242"/>
      <c r="V242"/>
    </row>
    <row r="243" spans="3:22" x14ac:dyDescent="0.3">
      <c r="C243"/>
      <c r="E243"/>
      <c r="G243"/>
      <c r="I243"/>
      <c r="J243"/>
      <c r="S243"/>
      <c r="T243"/>
      <c r="U243"/>
      <c r="V243"/>
    </row>
    <row r="244" spans="3:22" x14ac:dyDescent="0.3">
      <c r="C244"/>
      <c r="E244"/>
      <c r="G244"/>
      <c r="I244"/>
      <c r="J244"/>
      <c r="S244"/>
      <c r="T244"/>
      <c r="U244"/>
      <c r="V244"/>
    </row>
    <row r="245" spans="3:22" x14ac:dyDescent="0.3">
      <c r="C245"/>
      <c r="E245"/>
      <c r="G245"/>
      <c r="I245"/>
      <c r="J245"/>
      <c r="S245"/>
      <c r="T245"/>
      <c r="U245"/>
      <c r="V245"/>
    </row>
    <row r="246" spans="3:22" x14ac:dyDescent="0.3">
      <c r="C246"/>
      <c r="E246"/>
      <c r="G246"/>
      <c r="I246"/>
      <c r="J246"/>
      <c r="S246"/>
      <c r="T246"/>
      <c r="U246"/>
      <c r="V246"/>
    </row>
    <row r="247" spans="3:22" x14ac:dyDescent="0.3">
      <c r="C247"/>
      <c r="E247"/>
      <c r="G247"/>
      <c r="I247"/>
      <c r="J247"/>
      <c r="S247"/>
      <c r="T247"/>
      <c r="U247"/>
      <c r="V247"/>
    </row>
    <row r="248" spans="3:22" x14ac:dyDescent="0.3">
      <c r="C248"/>
      <c r="E248"/>
      <c r="G248"/>
      <c r="I248"/>
      <c r="J248"/>
      <c r="S248"/>
      <c r="T248"/>
      <c r="U248"/>
      <c r="V248"/>
    </row>
    <row r="249" spans="3:22" x14ac:dyDescent="0.3">
      <c r="C249"/>
      <c r="E249"/>
      <c r="G249"/>
      <c r="I249"/>
      <c r="J249"/>
      <c r="S249"/>
      <c r="T249"/>
      <c r="U249"/>
      <c r="V249"/>
    </row>
    <row r="250" spans="3:22" x14ac:dyDescent="0.3">
      <c r="C250"/>
      <c r="E250"/>
      <c r="G250"/>
      <c r="I250"/>
      <c r="J250"/>
      <c r="S250"/>
      <c r="T250"/>
      <c r="U250"/>
      <c r="V250"/>
    </row>
    <row r="251" spans="3:22" x14ac:dyDescent="0.3">
      <c r="C251"/>
      <c r="E251"/>
      <c r="G251"/>
      <c r="I251"/>
      <c r="J251"/>
      <c r="S251"/>
      <c r="T251"/>
      <c r="U251"/>
      <c r="V251"/>
    </row>
    <row r="252" spans="3:22" x14ac:dyDescent="0.3">
      <c r="C252"/>
      <c r="E252"/>
      <c r="G252"/>
      <c r="I252"/>
      <c r="J252"/>
      <c r="S252"/>
      <c r="T252"/>
      <c r="U252"/>
      <c r="V252"/>
    </row>
    <row r="253" spans="3:22" x14ac:dyDescent="0.3">
      <c r="C253"/>
      <c r="E253"/>
      <c r="G253"/>
      <c r="I253"/>
      <c r="J253"/>
      <c r="S253"/>
      <c r="T253"/>
      <c r="U253"/>
      <c r="V253"/>
    </row>
    <row r="254" spans="3:22" x14ac:dyDescent="0.3">
      <c r="C254"/>
      <c r="E254"/>
      <c r="G254"/>
      <c r="I254"/>
      <c r="J254"/>
      <c r="S254"/>
      <c r="T254"/>
      <c r="U254"/>
      <c r="V254"/>
    </row>
    <row r="255" spans="3:22" x14ac:dyDescent="0.3">
      <c r="C255"/>
      <c r="E255"/>
      <c r="G255"/>
      <c r="I255"/>
      <c r="J255"/>
      <c r="S255"/>
      <c r="T255"/>
      <c r="U255"/>
      <c r="V255"/>
    </row>
    <row r="256" spans="3:22" x14ac:dyDescent="0.3">
      <c r="C256"/>
      <c r="E256"/>
      <c r="G256"/>
      <c r="I256"/>
      <c r="J256"/>
      <c r="S256"/>
      <c r="T256"/>
      <c r="U256"/>
      <c r="V256"/>
    </row>
    <row r="257" spans="3:22" x14ac:dyDescent="0.3">
      <c r="C257"/>
      <c r="E257"/>
      <c r="G257"/>
      <c r="I257"/>
      <c r="J257"/>
      <c r="S257"/>
      <c r="T257"/>
      <c r="U257"/>
      <c r="V257"/>
    </row>
    <row r="258" spans="3:22" x14ac:dyDescent="0.3">
      <c r="C258"/>
      <c r="E258"/>
      <c r="G258"/>
      <c r="I258"/>
      <c r="J258"/>
      <c r="S258"/>
      <c r="T258"/>
      <c r="U258"/>
      <c r="V258"/>
    </row>
    <row r="259" spans="3:22" x14ac:dyDescent="0.3">
      <c r="C259"/>
      <c r="E259"/>
      <c r="G259"/>
      <c r="I259"/>
      <c r="J259"/>
      <c r="S259"/>
      <c r="T259"/>
      <c r="U259"/>
      <c r="V259"/>
    </row>
    <row r="260" spans="3:22" x14ac:dyDescent="0.3">
      <c r="C260"/>
      <c r="E260"/>
      <c r="G260"/>
      <c r="I260"/>
      <c r="J260"/>
      <c r="S260"/>
      <c r="T260"/>
      <c r="U260"/>
      <c r="V260"/>
    </row>
    <row r="261" spans="3:22" x14ac:dyDescent="0.3">
      <c r="C261"/>
      <c r="E261"/>
      <c r="G261"/>
      <c r="I261"/>
      <c r="J261"/>
      <c r="S261"/>
      <c r="T261"/>
      <c r="U261"/>
      <c r="V261"/>
    </row>
    <row r="262" spans="3:22" x14ac:dyDescent="0.3">
      <c r="C262"/>
      <c r="E262"/>
      <c r="G262"/>
      <c r="I262"/>
      <c r="J262"/>
      <c r="S262"/>
      <c r="T262"/>
      <c r="U262"/>
      <c r="V262"/>
    </row>
    <row r="263" spans="3:22" x14ac:dyDescent="0.3">
      <c r="C263"/>
      <c r="E263"/>
      <c r="G263"/>
      <c r="I263"/>
      <c r="J263"/>
      <c r="S263"/>
      <c r="T263"/>
      <c r="U263"/>
      <c r="V263"/>
    </row>
    <row r="264" spans="3:22" x14ac:dyDescent="0.3">
      <c r="C264"/>
      <c r="E264"/>
      <c r="G264"/>
      <c r="I264"/>
      <c r="J264"/>
      <c r="S264"/>
      <c r="T264"/>
      <c r="U264"/>
      <c r="V264"/>
    </row>
    <row r="265" spans="3:22" x14ac:dyDescent="0.3">
      <c r="C265"/>
      <c r="E265"/>
      <c r="G265"/>
      <c r="I265"/>
      <c r="J265"/>
      <c r="S265"/>
      <c r="T265"/>
      <c r="U265"/>
      <c r="V265"/>
    </row>
    <row r="266" spans="3:22" x14ac:dyDescent="0.3">
      <c r="C266"/>
      <c r="E266"/>
      <c r="G266"/>
      <c r="I266"/>
      <c r="J266"/>
      <c r="S266"/>
      <c r="T266"/>
      <c r="U266"/>
      <c r="V266"/>
    </row>
  </sheetData>
  <hyperlinks>
    <hyperlink ref="A4" r:id="rId1" display="5635523" xr:uid="{0D8DB4A0-BF02-4EA1-97D1-74EEC6AD4038}"/>
    <hyperlink ref="A18" r:id="rId2" display="https://patents.google.com/patent/US7432294B2/en?oq=7432294" xr:uid="{0B40A631-EB6A-47AC-AB8E-BAB834F95A52}"/>
    <hyperlink ref="A3" r:id="rId3" display="https://patents.google.com/patent/US5541206A/en" xr:uid="{563DB340-D080-4C69-A797-0712B3923CBF}"/>
    <hyperlink ref="A5" r:id="rId4" display="5648497" xr:uid="{0B793553-C793-4A9B-AEC4-BFB90FC4CFE7}"/>
    <hyperlink ref="A6" r:id="rId5" display="5674882" xr:uid="{FC3942DE-DE87-4BA8-A4E7-0DA8E408A749}"/>
    <hyperlink ref="A7" r:id="rId6" display="5846987" xr:uid="{1FDC9514-B741-4934-9EAF-6D4B3177A748}"/>
    <hyperlink ref="A8" r:id="rId7" display="5886036" xr:uid="{3EE68FE5-A69F-4999-B9EF-A15A5120E687}"/>
    <hyperlink ref="A10" r:id="rId8" display="5948436" xr:uid="{69330AFF-57DF-42FE-8559-8E16ED8AD9A2}"/>
    <hyperlink ref="A11" r:id="rId9" display="6037157" xr:uid="{CF4868CB-1AFA-4622-A2DE-6B0BC2E67679}"/>
    <hyperlink ref="A9" r:id="rId10" display="5914332" xr:uid="{69B42486-8AA1-47EE-B997-457701D875D5}"/>
    <hyperlink ref="A12" r:id="rId11" display="https://patents.google.com/patent/US6232333B1/en" xr:uid="{1BA7E946-32BD-4077-B688-3401E49B63E5}"/>
    <hyperlink ref="A13" r:id="rId12" display="https://patents.google.com/patent/US6284767B1/en?oq=6284767" xr:uid="{419488A2-4321-4BA7-8C07-7A58692AA389}"/>
    <hyperlink ref="A14" r:id="rId13" display="https://patents.google.com/patent/US6458818B1/en?oq=6458818" xr:uid="{9EB687C1-00CE-48B4-B7EB-442B7DF3A09B}"/>
    <hyperlink ref="A15" r:id="rId14" display="https://patents.google.com/patent/US6521651B1/en?oq=6521651" xr:uid="{B3D41A2D-5BD5-4E20-83C6-84A499B8393F}"/>
    <hyperlink ref="A17" r:id="rId15" display="https://patents.google.com/patent/US7141593B1/en?oq=7141593" xr:uid="{1F1EA23C-A8F5-4928-8438-2D5D5576CC5F}"/>
    <hyperlink ref="A16" r:id="rId16" xr:uid="{484C7576-5759-46AD-A601-8604FF256B34}"/>
  </hyperlinks>
  <pageMargins left="0.7" right="0.7" top="0.75" bottom="0.75" header="0.3" footer="0.3"/>
  <pageSetup orientation="portrait" horizontalDpi="90" verticalDpi="90" r:id="rId1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6A48BF-27CD-400A-A48B-B411B506CEEE}">
  <dimension ref="A1:AB20"/>
  <sheetViews>
    <sheetView tabSelected="1" topLeftCell="A19" zoomScale="75" zoomScaleNormal="75" workbookViewId="0">
      <selection activeCell="M19" sqref="M19"/>
    </sheetView>
  </sheetViews>
  <sheetFormatPr defaultRowHeight="14.4" x14ac:dyDescent="0.3"/>
  <cols>
    <col min="1" max="1" width="46.33203125" bestFit="1" customWidth="1"/>
    <col min="2" max="2" width="22.44140625" customWidth="1"/>
    <col min="3" max="3" width="23" customWidth="1"/>
    <col min="4" max="4" width="21.33203125" customWidth="1"/>
    <col min="5" max="5" width="19.44140625" bestFit="1" customWidth="1"/>
    <col min="6" max="6" width="37.6640625" customWidth="1"/>
    <col min="7" max="7" width="38" customWidth="1"/>
    <col min="8" max="11" width="20" customWidth="1"/>
    <col min="12" max="12" width="21.5546875" customWidth="1"/>
    <col min="13" max="13" width="22.5546875" customWidth="1"/>
  </cols>
  <sheetData>
    <row r="1" spans="1:28" ht="28.8" x14ac:dyDescent="0.3">
      <c r="A1" s="13" t="s">
        <v>60</v>
      </c>
      <c r="B1" s="13" t="s">
        <v>61</v>
      </c>
      <c r="C1" s="14" t="s">
        <v>62</v>
      </c>
      <c r="D1" s="15" t="s">
        <v>63</v>
      </c>
      <c r="E1" s="16" t="s">
        <v>64</v>
      </c>
      <c r="F1" s="17" t="s">
        <v>65</v>
      </c>
      <c r="G1" s="18" t="s">
        <v>66</v>
      </c>
      <c r="H1" s="33" t="s">
        <v>67</v>
      </c>
      <c r="I1" s="32" t="s">
        <v>68</v>
      </c>
      <c r="J1" s="19" t="s">
        <v>69</v>
      </c>
      <c r="K1" s="32" t="s">
        <v>68</v>
      </c>
      <c r="L1" s="20" t="s">
        <v>70</v>
      </c>
      <c r="M1" s="13" t="s">
        <v>71</v>
      </c>
    </row>
    <row r="2" spans="1:28" ht="86.4" x14ac:dyDescent="0.3">
      <c r="A2" s="39" t="s">
        <v>23</v>
      </c>
      <c r="B2" s="39" t="s">
        <v>72</v>
      </c>
      <c r="C2" s="39" t="s">
        <v>73</v>
      </c>
      <c r="D2" s="39" t="s">
        <v>74</v>
      </c>
      <c r="E2" s="39" t="s">
        <v>75</v>
      </c>
      <c r="F2" s="39" t="s">
        <v>76</v>
      </c>
      <c r="G2" s="39" t="s">
        <v>77</v>
      </c>
      <c r="H2" s="39" t="s">
        <v>78</v>
      </c>
      <c r="I2" s="39" t="s">
        <v>79</v>
      </c>
      <c r="J2" s="39" t="s">
        <v>80</v>
      </c>
      <c r="K2" s="39"/>
      <c r="L2" s="39" t="s">
        <v>81</v>
      </c>
      <c r="M2" s="39" t="s">
        <v>82</v>
      </c>
      <c r="N2" s="21"/>
      <c r="O2" s="21"/>
      <c r="P2" s="21"/>
      <c r="Q2" s="21"/>
      <c r="R2" s="21"/>
      <c r="S2" s="22"/>
      <c r="T2" s="22"/>
      <c r="U2" s="22"/>
      <c r="V2" s="22"/>
      <c r="W2" s="21"/>
      <c r="X2" s="21"/>
      <c r="Y2" s="21"/>
      <c r="Z2" s="21"/>
      <c r="AA2" s="21"/>
      <c r="AB2" s="21"/>
    </row>
    <row r="3" spans="1:28" s="10" customFormat="1" x14ac:dyDescent="0.3">
      <c r="A3" s="34" t="str">
        <f>'Data for Bar Graph (# days)'!A3</f>
        <v>5541206 (compound)</v>
      </c>
      <c r="B3" s="40">
        <f>'Data for Bar Graph (# days)'!D3/365.25</f>
        <v>0</v>
      </c>
      <c r="C3" s="40">
        <f>'Data for Bar Graph (# days)'!F3/365.25</f>
        <v>5.9219712525667347</v>
      </c>
      <c r="D3" s="40">
        <f>'Data for Bar Graph (# days)'!H3/365.25</f>
        <v>1.2648870636550309</v>
      </c>
      <c r="E3" s="40">
        <f>'Data for Bar Graph (# days)'!K3/365.25</f>
        <v>4.128678986995209</v>
      </c>
      <c r="F3" s="40">
        <f>'Data for Bar Graph (# days)'!M3/365.25</f>
        <v>12.870636550308008</v>
      </c>
      <c r="G3" s="40">
        <f>IF(L3&gt;0, IF(((('Data for Bar Graph (# days)'!N3-'Data for Bar Graph (# days)'!W3))/365.25)&gt;0, (('Data for Bar Graph (# days)'!N3-'Data for Bar Graph (# days)'!W3))/365.25, 0), ('Data for Bar Graph (# days)'!N3/365.25))</f>
        <v>0</v>
      </c>
      <c r="H3" s="40">
        <f>'Data for Bar Graph (# days)'!P3/365.25</f>
        <v>0</v>
      </c>
      <c r="I3" s="41">
        <f>'Data for Bar Graph (# days)'!T3/365.25</f>
        <v>0.50376454483230659</v>
      </c>
      <c r="J3" s="41">
        <f>'Data for Bar Graph (# days)'!V3/365.25</f>
        <v>0</v>
      </c>
      <c r="K3" s="41"/>
      <c r="L3" s="40">
        <f>'Data for Bar Graph (# days)'!W3/365.25</f>
        <v>0</v>
      </c>
      <c r="M3" s="40">
        <f>SUM(C2:E2, G3:I3)-L3</f>
        <v>0.50376454483230659</v>
      </c>
      <c r="N3" s="35"/>
      <c r="O3" s="35"/>
      <c r="P3" s="35"/>
      <c r="Q3" s="35"/>
      <c r="R3" s="35"/>
      <c r="S3" s="35"/>
      <c r="T3" s="35"/>
      <c r="U3" s="35"/>
      <c r="V3" s="35"/>
      <c r="W3" s="35"/>
      <c r="X3" s="35"/>
      <c r="Y3" s="35"/>
      <c r="Z3" s="35"/>
      <c r="AA3" s="35"/>
      <c r="AB3" s="35"/>
    </row>
    <row r="4" spans="1:28" s="10" customFormat="1" x14ac:dyDescent="0.3">
      <c r="A4" s="34" t="str">
        <f>'Data for Bar Graph (# days)'!A4</f>
        <v>5635523 (method)</v>
      </c>
      <c r="B4" s="40">
        <f>'Data for Bar Graph (# days)'!D4/365.25</f>
        <v>0</v>
      </c>
      <c r="C4" s="40">
        <f>'Data for Bar Graph (# days)'!F4/365.25</f>
        <v>5.8699520876112254</v>
      </c>
      <c r="D4" s="40">
        <f>'Data for Bar Graph (# days)'!H4/365.25</f>
        <v>2.1601642710472277</v>
      </c>
      <c r="E4" s="40">
        <f>'Data for Bar Graph (# days)'!K4/365.25</f>
        <v>3.2854209445585214</v>
      </c>
      <c r="F4" s="40">
        <f>'Data for Bar Graph (# days)'!M4/365.25</f>
        <v>12.870636550308008</v>
      </c>
      <c r="G4" s="40">
        <f>IF(L4&gt;0, IF(((('Data for Bar Graph (# days)'!N4-'Data for Bar Graph (# days)'!W4))/365.25)&gt;0, (('Data for Bar Graph (# days)'!N4-'Data for Bar Graph (# days)'!W4))/365.25, 0), ('Data for Bar Graph (# days)'!N4/365.25))</f>
        <v>0</v>
      </c>
      <c r="H4" s="40">
        <f>'Data for Bar Graph (# days)'!P4/365.25</f>
        <v>0</v>
      </c>
      <c r="I4" s="41">
        <f>'Data for Bar Graph (# days)'!T4/365.25</f>
        <v>0.50102669404517453</v>
      </c>
      <c r="J4" s="41">
        <f>'Data for Bar Graph (# days)'!V4/365.25</f>
        <v>0</v>
      </c>
      <c r="K4" s="41"/>
      <c r="L4" s="40">
        <f>'Data for Bar Graph (# days)'!W4/365.25</f>
        <v>0.84325804243668723</v>
      </c>
      <c r="M4" s="40">
        <f t="shared" ref="M4:M18" si="0">SUM(C3:E3, G4:I4)-L4</f>
        <v>10.973305954825461</v>
      </c>
      <c r="N4" s="35"/>
      <c r="O4" s="35"/>
      <c r="P4" s="35"/>
      <c r="Q4" s="35"/>
      <c r="R4" s="35"/>
      <c r="S4" s="35"/>
      <c r="T4" s="35"/>
      <c r="U4" s="35"/>
      <c r="V4" s="35"/>
      <c r="W4" s="35"/>
      <c r="X4" s="35"/>
      <c r="Y4" s="35"/>
      <c r="Z4" s="35"/>
      <c r="AA4" s="35"/>
      <c r="AB4" s="35"/>
    </row>
    <row r="5" spans="1:28" s="10" customFormat="1" x14ac:dyDescent="0.3">
      <c r="A5" s="34" t="str">
        <f>'Data for Bar Graph (# days)'!A5</f>
        <v>5648497 (compound)</v>
      </c>
      <c r="B5" s="40">
        <f>'Data for Bar Graph (# days)'!D5/365.25</f>
        <v>0</v>
      </c>
      <c r="C5" s="40">
        <f>'Data for Bar Graph (# days)'!F5/365.25</f>
        <v>5.8343600273785077</v>
      </c>
      <c r="D5" s="40">
        <f>'Data for Bar Graph (# days)'!H5/365.25</f>
        <v>2.3107460643394937</v>
      </c>
      <c r="E5" s="40">
        <f>'Data for Bar Graph (# days)'!K5/365.25</f>
        <v>3.1704312114989732</v>
      </c>
      <c r="F5" s="40">
        <f>'Data for Bar Graph (# days)'!M5/365.25</f>
        <v>13.828884325804244</v>
      </c>
      <c r="G5" s="40">
        <f>IF(L5&gt;0, IF(((('Data for Bar Graph (# days)'!N5-'Data for Bar Graph (# days)'!W5))/365.25)&gt;0, (('Data for Bar Graph (# days)'!N5-'Data for Bar Graph (# days)'!W5))/365.25, 0), ('Data for Bar Graph (# days)'!N5/365.25))</f>
        <v>0</v>
      </c>
      <c r="H5" s="40">
        <f>'Data for Bar Graph (# days)'!P5/365.25</f>
        <v>0</v>
      </c>
      <c r="I5" s="41">
        <f>'Data for Bar Graph (# days)'!T5/365.25</f>
        <v>0.50376454483230659</v>
      </c>
      <c r="J5" s="41">
        <f>'Data for Bar Graph (# days)'!V5/365.25</f>
        <v>0</v>
      </c>
      <c r="K5" s="41"/>
      <c r="L5" s="40">
        <f>'Data for Bar Graph (# days)'!W5/365.25</f>
        <v>0</v>
      </c>
      <c r="M5" s="40">
        <f t="shared" si="0"/>
        <v>11.81930184804928</v>
      </c>
      <c r="N5" s="35"/>
      <c r="O5" s="35"/>
      <c r="P5" s="35"/>
      <c r="Q5" s="35"/>
      <c r="R5" s="35"/>
      <c r="S5" s="35"/>
      <c r="T5" s="35"/>
      <c r="U5" s="35"/>
      <c r="V5" s="35"/>
      <c r="W5" s="35"/>
      <c r="X5" s="35"/>
      <c r="Y5" s="35"/>
      <c r="Z5" s="35"/>
      <c r="AA5" s="35"/>
      <c r="AB5" s="35"/>
    </row>
    <row r="6" spans="1:28" s="10" customFormat="1" x14ac:dyDescent="0.3">
      <c r="A6" s="34" t="str">
        <f>'Data for Bar Graph (# days)'!A6</f>
        <v>5674882 (method)</v>
      </c>
      <c r="B6" s="40">
        <f>'Data for Bar Graph (# days)'!D6/365.25</f>
        <v>0</v>
      </c>
      <c r="C6" s="40">
        <f>'Data for Bar Graph (# days)'!F6/365.25</f>
        <v>5.848049281314168</v>
      </c>
      <c r="D6" s="40">
        <f>'Data for Bar Graph (# days)'!H6/365.25</f>
        <v>2.5270362765229293</v>
      </c>
      <c r="E6" s="40">
        <f>'Data for Bar Graph (# days)'!K6/365.25</f>
        <v>2.9404517453798769</v>
      </c>
      <c r="F6" s="40">
        <f>'Data for Bar Graph (# days)'!M6/365.25</f>
        <v>12.870636550308008</v>
      </c>
      <c r="G6" s="40">
        <f>IF(L6&gt;0, IF(((('Data for Bar Graph (# days)'!N6-'Data for Bar Graph (# days)'!W6))/365.25)&gt;0, (('Data for Bar Graph (# days)'!N6-'Data for Bar Graph (# days)'!W6))/365.25, 0), ('Data for Bar Graph (# days)'!N6/365.25))</f>
        <v>0</v>
      </c>
      <c r="H6" s="40">
        <f>'Data for Bar Graph (# days)'!P6/365.25</f>
        <v>0</v>
      </c>
      <c r="I6" s="41">
        <f>'Data for Bar Graph (# days)'!T6/365.25</f>
        <v>0.49828884325804246</v>
      </c>
      <c r="J6" s="41">
        <f>'Data for Bar Graph (# days)'!V6/365.25</f>
        <v>0</v>
      </c>
      <c r="K6" s="41"/>
      <c r="L6" s="40">
        <f>'Data for Bar Graph (# days)'!W6/365.25</f>
        <v>1.1882272416153319</v>
      </c>
      <c r="M6" s="40">
        <f t="shared" si="0"/>
        <v>10.625598904859686</v>
      </c>
      <c r="N6" s="35"/>
      <c r="O6" s="35"/>
      <c r="P6" s="35"/>
      <c r="Q6" s="35"/>
      <c r="R6" s="35"/>
      <c r="S6" s="35"/>
      <c r="T6" s="35"/>
      <c r="U6" s="35"/>
      <c r="V6" s="35"/>
      <c r="W6" s="35"/>
      <c r="X6" s="35"/>
      <c r="Y6" s="35"/>
      <c r="Z6" s="35"/>
      <c r="AA6" s="35"/>
      <c r="AB6" s="35"/>
    </row>
    <row r="7" spans="1:28" s="10" customFormat="1" x14ac:dyDescent="0.3">
      <c r="A7" s="34" t="str">
        <f>'Data for Bar Graph (# days)'!A7</f>
        <v>5846987 (combination)</v>
      </c>
      <c r="B7" s="40">
        <f>'Data for Bar Graph (# days)'!D7/365.25</f>
        <v>3.6030116358658453</v>
      </c>
      <c r="C7" s="40">
        <f>'Data for Bar Graph (# days)'!F7/365.25</f>
        <v>4.2217659137577002</v>
      </c>
      <c r="D7" s="40">
        <f>'Data for Bar Graph (# days)'!H7/365.25</f>
        <v>1.7193702943189597</v>
      </c>
      <c r="E7" s="40">
        <f>'Data for Bar Graph (# days)'!K7/365.25</f>
        <v>1.7713894592744694</v>
      </c>
      <c r="F7" s="40">
        <f>'Data for Bar Graph (# days)'!M7/365.25</f>
        <v>12.28747433264887</v>
      </c>
      <c r="G7" s="40">
        <f>IF(L7&gt;0, IF(((('Data for Bar Graph (# days)'!N7-'Data for Bar Graph (# days)'!W7))/365.25)&gt;0, (('Data for Bar Graph (# days)'!N7-'Data for Bar Graph (# days)'!W7))/365.25, 0), ('Data for Bar Graph (# days)'!N7/365.25))</f>
        <v>0</v>
      </c>
      <c r="H7" s="40">
        <f>'Data for Bar Graph (# days)'!P7/365.25</f>
        <v>0</v>
      </c>
      <c r="I7" s="41">
        <f>'Data for Bar Graph (# days)'!T7/365.25</f>
        <v>0.49828884325804246</v>
      </c>
      <c r="J7" s="41">
        <f>'Data for Bar Graph (# days)'!V7/365.25</f>
        <v>0</v>
      </c>
      <c r="K7" s="41"/>
      <c r="L7" s="40">
        <f>'Data for Bar Graph (# days)'!W7/365.25</f>
        <v>0</v>
      </c>
      <c r="M7" s="40">
        <f t="shared" si="0"/>
        <v>11.813826146475016</v>
      </c>
      <c r="N7" s="35"/>
      <c r="O7" s="35"/>
      <c r="P7" s="35"/>
      <c r="Q7" s="35"/>
      <c r="R7" s="35"/>
      <c r="S7" s="35"/>
      <c r="T7" s="35"/>
      <c r="U7" s="35"/>
      <c r="V7" s="35"/>
      <c r="W7" s="35"/>
      <c r="X7" s="35"/>
      <c r="Y7" s="35"/>
      <c r="Z7" s="35"/>
      <c r="AA7" s="35"/>
      <c r="AB7" s="35"/>
    </row>
    <row r="8" spans="1:28" s="10" customFormat="1" x14ac:dyDescent="0.3">
      <c r="A8" s="34" t="str">
        <f>'Data for Bar Graph (# days)'!A8</f>
        <v>5886036 (combination)</v>
      </c>
      <c r="B8" s="40">
        <f>'Data for Bar Graph (# days)'!D8/365.25</f>
        <v>3.6030116358658453</v>
      </c>
      <c r="C8" s="40">
        <f>'Data for Bar Graph (# days)'!F8/365.25</f>
        <v>4.2217659137577002</v>
      </c>
      <c r="D8" s="40">
        <f>'Data for Bar Graph (# days)'!H8/365.25</f>
        <v>2.0068446269678302</v>
      </c>
      <c r="E8" s="40">
        <f>'Data for Bar Graph (# days)'!K8/365.25</f>
        <v>1.483915126625599</v>
      </c>
      <c r="F8" s="40">
        <f>'Data for Bar Graph (# days)'!M8/365.25</f>
        <v>12.28747433264887</v>
      </c>
      <c r="G8" s="40">
        <f>IF(L8&gt;0, IF(((('Data for Bar Graph (# days)'!N8-'Data for Bar Graph (# days)'!W8))/365.25)&gt;0, (('Data for Bar Graph (# days)'!N8-'Data for Bar Graph (# days)'!W8))/365.25, 0), ('Data for Bar Graph (# days)'!N8/365.25))</f>
        <v>0</v>
      </c>
      <c r="H8" s="41">
        <f>'Data for Bar Graph (# days)'!P8/365.25</f>
        <v>0.88980150581793294</v>
      </c>
      <c r="I8" s="41">
        <f>'Data for Bar Graph (# days)'!T8/365.25</f>
        <v>0.49555099247091033</v>
      </c>
      <c r="J8" s="41">
        <f>'Data for Bar Graph (# days)'!V8/365.25</f>
        <v>0</v>
      </c>
      <c r="K8" s="41"/>
      <c r="L8" s="40">
        <f>'Data for Bar Graph (# days)'!W8/365.25</f>
        <v>0</v>
      </c>
      <c r="M8" s="40">
        <f t="shared" si="0"/>
        <v>9.0978781656399725</v>
      </c>
      <c r="N8" s="35"/>
      <c r="O8" s="35"/>
      <c r="P8" s="35"/>
      <c r="Q8" s="35"/>
      <c r="R8" s="35"/>
      <c r="S8" s="35"/>
      <c r="T8" s="35"/>
      <c r="U8" s="35"/>
      <c r="V8" s="35"/>
      <c r="W8" s="35"/>
      <c r="X8" s="35"/>
      <c r="Y8" s="35"/>
      <c r="Z8" s="35"/>
      <c r="AA8" s="35"/>
      <c r="AB8" s="35"/>
    </row>
    <row r="9" spans="1:28" s="10" customFormat="1" x14ac:dyDescent="0.3">
      <c r="A9" s="34" t="str">
        <f>'Data for Bar Graph (# days)'!A9</f>
        <v>5914332 (combination, compositions and method)</v>
      </c>
      <c r="B9" s="40">
        <f>'Data for Bar Graph (# days)'!D9/365.25</f>
        <v>6.5571526351813825</v>
      </c>
      <c r="C9" s="40">
        <f>'Data for Bar Graph (# days)'!F9/365.25</f>
        <v>0.94182067077344289</v>
      </c>
      <c r="D9" s="40">
        <f>'Data for Bar Graph (# days)'!H9/365.25</f>
        <v>2.5817932922655715</v>
      </c>
      <c r="E9" s="40">
        <f>'Data for Bar Graph (# days)'!K9/365.25</f>
        <v>1.2347707049965777</v>
      </c>
      <c r="F9" s="40">
        <f>'Data for Bar Graph (# days)'!M9/365.25</f>
        <v>15.241615331964407</v>
      </c>
      <c r="G9" s="40">
        <f>IF(L9&gt;0, IF(((('Data for Bar Graph (# days)'!N9-'Data for Bar Graph (# days)'!W9))/365.25)&gt;0, (('Data for Bar Graph (# days)'!N9-'Data for Bar Graph (# days)'!W9))/365.25, 0), ('Data for Bar Graph (# days)'!N9/365.25))</f>
        <v>0</v>
      </c>
      <c r="H9" s="40">
        <f>'Data for Bar Graph (# days)'!P9/365.25</f>
        <v>0</v>
      </c>
      <c r="I9" s="41">
        <f>'Data for Bar Graph (# days)'!T9/365.25</f>
        <v>0.50102669404517453</v>
      </c>
      <c r="J9" s="41">
        <f>'Data for Bar Graph (# days)'!V9/365.25</f>
        <v>0</v>
      </c>
      <c r="K9" s="41"/>
      <c r="L9" s="40">
        <f>'Data for Bar Graph (# days)'!W9/365.25</f>
        <v>0</v>
      </c>
      <c r="M9" s="40">
        <f t="shared" si="0"/>
        <v>8.2135523613963031</v>
      </c>
      <c r="N9" s="35"/>
      <c r="O9" s="35"/>
      <c r="P9" s="35"/>
      <c r="Q9" s="35"/>
      <c r="R9" s="35"/>
      <c r="S9" s="35"/>
      <c r="T9" s="35"/>
      <c r="U9" s="35"/>
      <c r="V9" s="35"/>
      <c r="W9" s="35"/>
      <c r="X9" s="35"/>
      <c r="Y9" s="35"/>
      <c r="Z9" s="35"/>
      <c r="AA9" s="35"/>
      <c r="AB9" s="35"/>
    </row>
    <row r="10" spans="1:28" s="10" customFormat="1" x14ac:dyDescent="0.3">
      <c r="A10" s="34" t="str">
        <f>'Data for Bar Graph (# days)'!A10</f>
        <v>5948436 (composition)</v>
      </c>
      <c r="B10" s="40">
        <f>'Data for Bar Graph (# days)'!D10/365.25</f>
        <v>4.3093771389459272</v>
      </c>
      <c r="C10" s="40">
        <f>'Data for Bar Graph (# days)'!F10/365.25</f>
        <v>4.7638603696098567</v>
      </c>
      <c r="D10" s="40">
        <f>'Data for Bar Graph (# days)'!H10/365.25</f>
        <v>1.2183436002737851</v>
      </c>
      <c r="E10" s="40">
        <f>'Data for Bar Graph (# days)'!K10/365.25</f>
        <v>1.0239561943874058</v>
      </c>
      <c r="F10" s="40">
        <f>'Data for Bar Graph (# days)'!M10/365.25</f>
        <v>12.993839835728952</v>
      </c>
      <c r="G10" s="40">
        <f>IF(L10&gt;0, IF(((('Data for Bar Graph (# days)'!N10-'Data for Bar Graph (# days)'!W10))/365.25)&gt;0, (('Data for Bar Graph (# days)'!N10-'Data for Bar Graph (# days)'!W10))/365.25, 0), ('Data for Bar Graph (# days)'!N10/365.25))</f>
        <v>0</v>
      </c>
      <c r="H10" s="40">
        <f>'Data for Bar Graph (# days)'!P10/365.25</f>
        <v>0</v>
      </c>
      <c r="I10" s="41">
        <f>'Data for Bar Graph (# days)'!T10/365.25</f>
        <v>0.49555099247091033</v>
      </c>
      <c r="J10" s="41">
        <f>'Data for Bar Graph (# days)'!V10/365.25</f>
        <v>0</v>
      </c>
      <c r="K10" s="41"/>
      <c r="L10" s="40">
        <f>'Data for Bar Graph (# days)'!W10/365.25</f>
        <v>0</v>
      </c>
      <c r="M10" s="40">
        <f t="shared" si="0"/>
        <v>5.2539356605065031</v>
      </c>
      <c r="N10" s="35"/>
      <c r="O10" s="35"/>
      <c r="P10" s="35"/>
      <c r="Q10" s="35"/>
      <c r="R10" s="35"/>
      <c r="S10" s="35"/>
      <c r="T10" s="35"/>
      <c r="U10" s="35"/>
      <c r="V10" s="35"/>
      <c r="W10" s="35"/>
      <c r="X10" s="35"/>
      <c r="Y10" s="35"/>
      <c r="Z10" s="35"/>
      <c r="AA10" s="35"/>
      <c r="AB10" s="35"/>
    </row>
    <row r="11" spans="1:28" s="10" customFormat="1" x14ac:dyDescent="0.3">
      <c r="A11" s="34" t="str">
        <f>'Data for Bar Graph (# days)'!A11</f>
        <v>6037157 (method)</v>
      </c>
      <c r="B11" s="40">
        <f>'Data for Bar Graph (# days)'!D11/365.25</f>
        <v>7.0937713894592749</v>
      </c>
      <c r="C11" s="40">
        <f>'Data for Bar Graph (# days)'!F11/365.25</f>
        <v>0</v>
      </c>
      <c r="D11" s="40">
        <f>'Data for Bar Graph (# days)'!H11/365.25</f>
        <v>3.7152635181382614</v>
      </c>
      <c r="E11" s="40">
        <f>'Data for Bar Graph (# days)'!K11/365.25</f>
        <v>0.50650239561943877</v>
      </c>
      <c r="F11" s="40">
        <f>'Data for Bar Graph (# days)'!M11/365.25</f>
        <v>15.7782340862423</v>
      </c>
      <c r="G11" s="40">
        <f>IF(L11&gt;0, IF(((('Data for Bar Graph (# days)'!N11-'Data for Bar Graph (# days)'!W11))/365.25)&gt;0, (('Data for Bar Graph (# days)'!N11-'Data for Bar Graph (# days)'!W11))/365.25, 0), ('Data for Bar Graph (# days)'!N11/365.25))</f>
        <v>0</v>
      </c>
      <c r="H11" s="40">
        <f>'Data for Bar Graph (# days)'!P11/365.25</f>
        <v>0</v>
      </c>
      <c r="I11" s="41">
        <f>'Data for Bar Graph (# days)'!T11/365.25</f>
        <v>0.50102669404517453</v>
      </c>
      <c r="J11" s="41">
        <f>'Data for Bar Graph (# days)'!V11/365.25</f>
        <v>0</v>
      </c>
      <c r="K11" s="41"/>
      <c r="L11" s="40">
        <f>'Data for Bar Graph (# days)'!W11/365.25</f>
        <v>0</v>
      </c>
      <c r="M11" s="40">
        <f t="shared" si="0"/>
        <v>7.5071868583162225</v>
      </c>
      <c r="N11" s="35"/>
      <c r="O11" s="35"/>
      <c r="P11" s="35"/>
      <c r="Q11" s="35"/>
      <c r="R11" s="35"/>
      <c r="S11" s="35"/>
      <c r="T11" s="35"/>
      <c r="U11" s="35"/>
      <c r="V11" s="35"/>
      <c r="W11" s="35"/>
      <c r="X11" s="35"/>
      <c r="Y11" s="35"/>
      <c r="Z11" s="35"/>
      <c r="AA11" s="35"/>
      <c r="AB11" s="35"/>
    </row>
    <row r="12" spans="1:28" s="10" customFormat="1" x14ac:dyDescent="0.3">
      <c r="A12" s="34" t="str">
        <f>'Data for Bar Graph (# days)'!A12</f>
        <v>6232333 (composition)</v>
      </c>
      <c r="B12" s="40">
        <f>'Data for Bar Graph (# days)'!D12/365.25</f>
        <v>8.4599589322381927</v>
      </c>
      <c r="C12" s="40">
        <f>'Data for Bar Graph (# days)'!F12/365.25</f>
        <v>0</v>
      </c>
      <c r="D12" s="40">
        <f>'Data for Bar Graph (# days)'!H12/365.25</f>
        <v>3.5181382614647503</v>
      </c>
      <c r="E12" s="40">
        <f>'Data for Bar Graph (# days)'!K12/365.25</f>
        <v>0</v>
      </c>
      <c r="F12" s="40">
        <f>'Data for Bar Graph (# days)'!M12/365.25</f>
        <v>16.481861738535251</v>
      </c>
      <c r="G12" s="40">
        <f>IF(L12&gt;0, IF(((('Data for Bar Graph (# days)'!N12-'Data for Bar Graph (# days)'!W12))/365.25)&gt;0, (('Data for Bar Graph (# days)'!N12-'Data for Bar Graph (# days)'!W12))/365.25, 0), ('Data for Bar Graph (# days)'!N12/365.25))</f>
        <v>0</v>
      </c>
      <c r="H12" s="40">
        <f>'Data for Bar Graph (# days)'!P12/365.25</f>
        <v>0</v>
      </c>
      <c r="I12" s="41">
        <f>'Data for Bar Graph (# days)'!T12/365.25</f>
        <v>0.49555099247091033</v>
      </c>
      <c r="J12" s="41">
        <f>'Data for Bar Graph (# days)'!V12/365.25</f>
        <v>0</v>
      </c>
      <c r="K12" s="41"/>
      <c r="L12" s="40">
        <f>'Data for Bar Graph (# days)'!W12/365.25</f>
        <v>0</v>
      </c>
      <c r="M12" s="40">
        <f t="shared" si="0"/>
        <v>4.7173169062286107</v>
      </c>
      <c r="N12" s="35"/>
      <c r="O12" s="35"/>
      <c r="P12" s="35"/>
      <c r="Q12" s="35"/>
      <c r="R12" s="35"/>
      <c r="S12" s="35"/>
      <c r="T12" s="35"/>
      <c r="U12" s="35"/>
      <c r="V12" s="35"/>
      <c r="W12" s="35"/>
      <c r="X12" s="35"/>
      <c r="Y12" s="35"/>
      <c r="Z12" s="35"/>
      <c r="AA12" s="35"/>
      <c r="AB12" s="35"/>
    </row>
    <row r="13" spans="1:28" s="10" customFormat="1" x14ac:dyDescent="0.3">
      <c r="A13" s="34" t="str">
        <f>'Data for Bar Graph (# days)'!A13</f>
        <v>6284767 (method and composition)</v>
      </c>
      <c r="B13" s="40">
        <f>'Data for Bar Graph (# days)'!D13/365.25</f>
        <v>6.5571526351813825</v>
      </c>
      <c r="C13" s="40">
        <f>'Data for Bar Graph (# days)'!F13/365.25</f>
        <v>2.9869952087611225</v>
      </c>
      <c r="D13" s="40">
        <f>'Data for Bar Graph (# days)'!H13/365.25</f>
        <v>2.7405886379192332</v>
      </c>
      <c r="E13" s="40">
        <f>'Data for Bar Graph (# days)'!K13/365.25</f>
        <v>0</v>
      </c>
      <c r="F13" s="40">
        <f>'Data for Bar Graph (# days)'!M13/365.25</f>
        <v>14.272416153319645</v>
      </c>
      <c r="G13" s="40">
        <f>IF(L13&gt;0, IF(((('Data for Bar Graph (# days)'!N13-'Data for Bar Graph (# days)'!W13))/365.25)&gt;0, (('Data for Bar Graph (# days)'!N13-'Data for Bar Graph (# days)'!W13))/365.25, 0), ('Data for Bar Graph (# days)'!N13/365.25))</f>
        <v>0</v>
      </c>
      <c r="H13" s="40">
        <f>'Data for Bar Graph (# days)'!P13/365.25</f>
        <v>0</v>
      </c>
      <c r="I13" s="41">
        <f>'Data for Bar Graph (# days)'!T13/365.25</f>
        <v>0.49828884325804246</v>
      </c>
      <c r="J13" s="41">
        <f>'Data for Bar Graph (# days)'!V13/365.25</f>
        <v>0</v>
      </c>
      <c r="K13" s="41"/>
      <c r="L13" s="40">
        <f>'Data for Bar Graph (# days)'!W13/365.25</f>
        <v>0.17522245037645448</v>
      </c>
      <c r="M13" s="40">
        <f t="shared" si="0"/>
        <v>3.8412046543463378</v>
      </c>
      <c r="N13" s="35"/>
      <c r="O13" s="35"/>
      <c r="P13" s="35"/>
      <c r="Q13" s="35"/>
      <c r="R13" s="35"/>
      <c r="S13" s="35"/>
      <c r="T13" s="35"/>
      <c r="U13" s="35"/>
      <c r="V13" s="35"/>
      <c r="W13" s="35"/>
      <c r="X13" s="35"/>
      <c r="Y13" s="35"/>
      <c r="Z13" s="35"/>
      <c r="AA13" s="35"/>
      <c r="AB13" s="35"/>
    </row>
    <row r="14" spans="1:28" s="10" customFormat="1" x14ac:dyDescent="0.3">
      <c r="A14" s="34" t="str">
        <f>'Data for Bar Graph (# days)'!A14</f>
        <v>6458818 (composition)</v>
      </c>
      <c r="B14" s="40">
        <f>'Data for Bar Graph (# days)'!D14/365.25</f>
        <v>8.4599589322381927</v>
      </c>
      <c r="C14" s="40">
        <f>'Data for Bar Graph (# days)'!F14/365.25</f>
        <v>1.6481861738535251</v>
      </c>
      <c r="D14" s="40">
        <f>'Data for Bar Graph (# days)'!H14/365.25</f>
        <v>3.2498288843258041</v>
      </c>
      <c r="E14" s="40">
        <f>'Data for Bar Graph (# days)'!K14/365.25</f>
        <v>0</v>
      </c>
      <c r="F14" s="40">
        <f>'Data for Bar Graph (# days)'!M14/365.25</f>
        <v>15.101984941820671</v>
      </c>
      <c r="G14" s="40">
        <f>IF(L14&gt;0, IF(((('Data for Bar Graph (# days)'!N14-'Data for Bar Graph (# days)'!W14))/365.25)&gt;0, (('Data for Bar Graph (# days)'!N14-'Data for Bar Graph (# days)'!W14))/365.25, 0), ('Data for Bar Graph (# days)'!N14/365.25))</f>
        <v>0</v>
      </c>
      <c r="H14" s="40">
        <f>'Data for Bar Graph (# days)'!P14/365.25</f>
        <v>0</v>
      </c>
      <c r="I14" s="41">
        <f>'Data for Bar Graph (# days)'!T14/365.25</f>
        <v>0.49555099247091033</v>
      </c>
      <c r="J14" s="41">
        <f>'Data for Bar Graph (# days)'!V14/365.25</f>
        <v>0</v>
      </c>
      <c r="K14" s="41"/>
      <c r="L14" s="40">
        <f>'Data for Bar Graph (# days)'!W14/365.25</f>
        <v>0</v>
      </c>
      <c r="M14" s="40">
        <f t="shared" si="0"/>
        <v>6.2231348391512658</v>
      </c>
      <c r="N14" s="35"/>
      <c r="O14" s="35"/>
      <c r="P14" s="35"/>
      <c r="Q14" s="35"/>
      <c r="R14" s="35"/>
      <c r="S14" s="35"/>
      <c r="T14" s="35"/>
      <c r="U14" s="35"/>
      <c r="V14" s="35"/>
      <c r="W14" s="35"/>
      <c r="X14" s="35"/>
      <c r="Y14" s="35"/>
      <c r="Z14" s="35"/>
      <c r="AA14" s="35"/>
      <c r="AB14" s="35"/>
    </row>
    <row r="15" spans="1:28" s="10" customFormat="1" x14ac:dyDescent="0.3">
      <c r="A15" s="34" t="str">
        <f>'Data for Bar Graph (# days)'!A15</f>
        <v>6521651 (composition)</v>
      </c>
      <c r="B15" s="40">
        <f>'Data for Bar Graph (# days)'!D15/365.25</f>
        <v>8.4599589322381927</v>
      </c>
      <c r="C15" s="40">
        <f>'Data for Bar Graph (# days)'!F15/365.25</f>
        <v>1.839835728952772</v>
      </c>
      <c r="D15" s="40">
        <f>'Data for Bar Graph (# days)'!H15/365.25</f>
        <v>3.4414784394250515</v>
      </c>
      <c r="E15" s="40">
        <f>'Data for Bar Graph (# days)'!K15/365.25</f>
        <v>0</v>
      </c>
      <c r="F15" s="40">
        <f>'Data for Bar Graph (# days)'!M15/365.25</f>
        <v>14.718685831622176</v>
      </c>
      <c r="G15" s="40">
        <f>IF(L15&gt;0, IF(((('Data for Bar Graph (# days)'!N15-'Data for Bar Graph (# days)'!W15))/365.25)&gt;0, (('Data for Bar Graph (# days)'!N15-'Data for Bar Graph (# days)'!W15))/365.25, 0), ('Data for Bar Graph (# days)'!N15/365.25))</f>
        <v>0</v>
      </c>
      <c r="H15" s="40">
        <f>'Data for Bar Graph (# days)'!P15/365.25</f>
        <v>0</v>
      </c>
      <c r="I15" s="41">
        <f>'Data for Bar Graph (# days)'!T15/365.25</f>
        <v>0.49555099247091033</v>
      </c>
      <c r="J15" s="41">
        <f>'Data for Bar Graph (# days)'!V15/365.25</f>
        <v>0</v>
      </c>
      <c r="K15" s="41"/>
      <c r="L15" s="40">
        <f>'Data for Bar Graph (# days)'!W15/365.25</f>
        <v>0</v>
      </c>
      <c r="M15" s="40">
        <f t="shared" si="0"/>
        <v>5.3935660506502394</v>
      </c>
      <c r="N15" s="35"/>
      <c r="O15" s="35"/>
      <c r="P15" s="35"/>
      <c r="Q15" s="35"/>
      <c r="R15" s="35"/>
      <c r="S15" s="35"/>
      <c r="T15" s="35"/>
      <c r="U15" s="35"/>
      <c r="V15" s="35"/>
      <c r="W15" s="35"/>
      <c r="X15" s="35"/>
      <c r="Y15" s="35"/>
      <c r="Z15" s="35"/>
      <c r="AA15" s="35"/>
      <c r="AB15" s="35"/>
    </row>
    <row r="16" spans="1:28" s="10" customFormat="1" x14ac:dyDescent="0.3">
      <c r="A16" s="34" t="str">
        <f>'Data for Bar Graph (# days)'!A16</f>
        <v>6703403 (method)</v>
      </c>
      <c r="B16" s="40">
        <f>'Data for Bar Graph (# days)'!D16/365.25</f>
        <v>7.0937713894592749</v>
      </c>
      <c r="C16" s="40">
        <f>'Data for Bar Graph (# days)'!F16/365.25</f>
        <v>5.2347707049965777</v>
      </c>
      <c r="D16" s="40">
        <f>'Data for Bar Graph (# days)'!H16/365.25</f>
        <v>2.4668035592060233</v>
      </c>
      <c r="E16" s="40">
        <f>'Data for Bar Graph (# days)'!K16/365.25</f>
        <v>0</v>
      </c>
      <c r="F16" s="40">
        <f>'Data for Bar Graph (# days)'!M16/365.25</f>
        <v>12.2984257357974</v>
      </c>
      <c r="G16" s="40">
        <f>IF(L16&gt;0, IF(((('Data for Bar Graph (# days)'!N16-'Data for Bar Graph (# days)'!W16))/365.25)&gt;0, (('Data for Bar Graph (# days)'!N16-'Data for Bar Graph (# days)'!W16))/365.25, 0), ('Data for Bar Graph (# days)'!N16/365.25))</f>
        <v>0</v>
      </c>
      <c r="H16" s="40">
        <f>'Data for Bar Graph (# days)'!P16/365.25</f>
        <v>0</v>
      </c>
      <c r="I16" s="41">
        <f>'Data for Bar Graph (# days)'!T16/365.25</f>
        <v>0.50102669404517453</v>
      </c>
      <c r="J16" s="41">
        <f>'Data for Bar Graph (# days)'!V16/365.25</f>
        <v>0</v>
      </c>
      <c r="K16" s="41"/>
      <c r="L16" s="40">
        <f>'Data for Bar Graph (# days)'!W16/365.25</f>
        <v>0.20533880903490759</v>
      </c>
      <c r="M16" s="40">
        <f t="shared" si="0"/>
        <v>5.5770020533880906</v>
      </c>
      <c r="N16" s="35"/>
      <c r="O16" s="35"/>
      <c r="P16" s="35"/>
      <c r="Q16" s="35"/>
      <c r="R16" s="35"/>
      <c r="S16" s="35"/>
      <c r="T16" s="35"/>
      <c r="U16" s="35"/>
      <c r="V16" s="35"/>
      <c r="W16" s="35"/>
      <c r="X16" s="35"/>
      <c r="Y16" s="35"/>
      <c r="Z16" s="35"/>
      <c r="AA16" s="35"/>
      <c r="AB16" s="35"/>
    </row>
    <row r="17" spans="1:28" s="10" customFormat="1" x14ac:dyDescent="0.3">
      <c r="A17" s="34" t="str">
        <f>'Data for Bar Graph (# days)'!A17</f>
        <v>7141593 (composition)</v>
      </c>
      <c r="B17" s="40">
        <f>'Data for Bar Graph (# days)'!D17/365.25</f>
        <v>10.997946611909651</v>
      </c>
      <c r="C17" s="40">
        <f>'Data for Bar Graph (# days)'!F17/365.25</f>
        <v>0</v>
      </c>
      <c r="D17" s="40">
        <f>'Data for Bar Graph (# days)'!H17/365.25</f>
        <v>6.5188227241615335</v>
      </c>
      <c r="E17" s="40">
        <f>'Data for Bar Graph (# days)'!K17/365.25</f>
        <v>0</v>
      </c>
      <c r="F17" s="40">
        <f>'Data for Bar Graph (# days)'!M17/365.25</f>
        <v>13.481177275838467</v>
      </c>
      <c r="G17" s="40">
        <f>IF(L17&gt;0, IF(((('Data for Bar Graph (# days)'!N17-'Data for Bar Graph (# days)'!W17))/365.25)&gt;0, (('Data for Bar Graph (# days)'!N17-'Data for Bar Graph (# days)'!W17))/365.25, 0), ('Data for Bar Graph (# days)'!N17/365.25))</f>
        <v>0</v>
      </c>
      <c r="H17" s="40">
        <f>'Data for Bar Graph (# days)'!P17/365.25</f>
        <v>0</v>
      </c>
      <c r="I17" s="41">
        <f>'Data for Bar Graph (# days)'!T17/365.25</f>
        <v>0.50376454483230659</v>
      </c>
      <c r="J17" s="41">
        <f>'Data for Bar Graph (# days)'!V17/365.25</f>
        <v>0</v>
      </c>
      <c r="K17" s="41"/>
      <c r="L17" s="40">
        <f>'Data for Bar Graph (# days)'!W17/365.25</f>
        <v>0</v>
      </c>
      <c r="M17" s="40">
        <f t="shared" si="0"/>
        <v>8.2053388090349078</v>
      </c>
      <c r="N17" s="35"/>
      <c r="O17" s="35"/>
      <c r="P17" s="35"/>
      <c r="Q17" s="35"/>
      <c r="R17" s="35"/>
      <c r="S17" s="35"/>
      <c r="T17" s="35"/>
      <c r="U17" s="35"/>
      <c r="V17" s="35"/>
      <c r="W17" s="35"/>
      <c r="X17" s="35"/>
      <c r="Y17" s="35"/>
      <c r="Z17" s="35"/>
      <c r="AA17" s="35"/>
      <c r="AB17" s="35"/>
    </row>
    <row r="18" spans="1:28" s="10" customFormat="1" x14ac:dyDescent="0.3">
      <c r="A18" s="34" t="str">
        <f>'Data for Bar Graph (# days)'!A18</f>
        <v>7432294 (composition)</v>
      </c>
      <c r="B18" s="40">
        <f>'Data for Bar Graph (# days)'!D18/365.25</f>
        <v>10.997946611909651</v>
      </c>
      <c r="C18" s="40">
        <f>'Data for Bar Graph (# days)'!F18/365.25</f>
        <v>6.3901437371663246</v>
      </c>
      <c r="D18" s="40">
        <f>'Data for Bar Graph (# days)'!H18/365.25</f>
        <v>1.9876796714579055</v>
      </c>
      <c r="E18" s="40">
        <f>'Data for Bar Graph (# days)'!K18/365.25</f>
        <v>0</v>
      </c>
      <c r="F18" s="40">
        <f>'Data for Bar Graph (# days)'!M18/365.25</f>
        <v>11.622176591375769</v>
      </c>
      <c r="G18" s="40">
        <f>IF(L18&gt;0, IF(((('Data for Bar Graph (# days)'!N18-'Data for Bar Graph (# days)'!W18))/365.25)&gt;0, (('Data for Bar Graph (# days)'!N18-'Data for Bar Graph (# days)'!W18))/365.25, 0), ('Data for Bar Graph (# days)'!N18/365.25))</f>
        <v>0</v>
      </c>
      <c r="H18" s="40">
        <f>'Data for Bar Graph (# days)'!P18/365.25</f>
        <v>0</v>
      </c>
      <c r="I18" s="41">
        <f>'Data for Bar Graph (# days)'!T18/365.25</f>
        <v>0.50376454483230659</v>
      </c>
      <c r="J18" s="41">
        <f>'Data for Bar Graph (# days)'!V18/365.25</f>
        <v>0</v>
      </c>
      <c r="K18" s="41"/>
      <c r="L18" s="40">
        <f>'Data for Bar Graph (# days)'!W18/365.25</f>
        <v>0</v>
      </c>
      <c r="M18" s="40">
        <f t="shared" si="0"/>
        <v>7.0225872689938402</v>
      </c>
      <c r="N18" s="35"/>
      <c r="O18" s="35"/>
      <c r="P18" s="35"/>
      <c r="Q18" s="35"/>
      <c r="R18" s="35"/>
      <c r="S18" s="35"/>
      <c r="T18" s="35"/>
      <c r="U18" s="35"/>
      <c r="V18" s="35"/>
      <c r="W18" s="35"/>
      <c r="X18" s="35"/>
      <c r="Y18" s="35"/>
      <c r="Z18" s="35"/>
      <c r="AA18" s="35"/>
      <c r="AB18" s="35"/>
    </row>
    <row r="19" spans="1:28" s="10" customFormat="1" x14ac:dyDescent="0.3">
      <c r="A19" s="34" t="str">
        <f>'Data for Bar Graph (# days)'!A19</f>
        <v>PED</v>
      </c>
      <c r="B19" s="36">
        <f>'Data for Bar Graph (# days)'!D19/365.25</f>
        <v>18.934976043805612</v>
      </c>
      <c r="C19" s="37"/>
      <c r="D19" s="37"/>
      <c r="E19" s="37"/>
      <c r="F19" s="37"/>
      <c r="G19" s="37"/>
      <c r="H19" s="37"/>
      <c r="I19" s="42">
        <f>'Data for Bar Graph (# days)'!T19/365.25</f>
        <v>0.50102669404517453</v>
      </c>
      <c r="J19" s="42">
        <f>'Data for Bar Graph (# days)'!V19/365.25</f>
        <v>0</v>
      </c>
      <c r="K19" s="42"/>
      <c r="L19" s="37"/>
      <c r="M19" s="37"/>
      <c r="N19" s="35"/>
      <c r="O19" s="35"/>
      <c r="P19" s="35"/>
      <c r="Q19" s="35"/>
      <c r="R19" s="35"/>
      <c r="S19" s="35"/>
      <c r="T19" s="35"/>
      <c r="U19" s="35"/>
      <c r="V19" s="35"/>
      <c r="W19" s="35"/>
      <c r="X19" s="35"/>
      <c r="Y19" s="35"/>
      <c r="Z19" s="35"/>
      <c r="AA19" s="35"/>
      <c r="AB19" s="35"/>
    </row>
    <row r="20" spans="1:28" s="10" customFormat="1" x14ac:dyDescent="0.3">
      <c r="A20" s="34" t="str">
        <f>'Data for Bar Graph (# days)'!A20</f>
        <v>FDA NP exclusivity</v>
      </c>
      <c r="B20" s="36">
        <f>'Data for Bar Graph (# days)'!D20/365.25</f>
        <v>15.93429158110883</v>
      </c>
      <c r="C20" s="37"/>
      <c r="D20" s="37"/>
      <c r="E20" s="37"/>
      <c r="F20" s="37"/>
      <c r="G20" s="37"/>
      <c r="H20" s="37"/>
      <c r="I20" s="38"/>
      <c r="J20" s="42">
        <f>'Data for Bar Graph (# days)'!V20/365.25</f>
        <v>3.0006844626967832</v>
      </c>
      <c r="K20" s="42">
        <f>'Data for Bar Graph (# days)'!T19/365.25</f>
        <v>0.50102669404517453</v>
      </c>
      <c r="L20" s="37"/>
      <c r="M20" s="37"/>
    </row>
  </sheetData>
  <pageMargins left="0.7" right="0.7" top="0.75" bottom="0.75" header="0.3" footer="0.3"/>
  <pageSetup orientation="portrait" horizontalDpi="90" verticalDpi="9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2E8BA579500E0408E7817D3257F2C67" ma:contentTypeVersion="5" ma:contentTypeDescription="Create a new document." ma:contentTypeScope="" ma:versionID="e56f35ac8d2fff1c19a6f7da07ce38b2">
  <xsd:schema xmlns:xsd="http://www.w3.org/2001/XMLSchema" xmlns:xs="http://www.w3.org/2001/XMLSchema" xmlns:p="http://schemas.microsoft.com/office/2006/metadata/properties" xmlns:ns2="911a242a-b86b-4d84-b653-fe89a0c00260" xmlns:ns3="0f237262-9dbc-4cdd-8adf-cd692af5474e" targetNamespace="http://schemas.microsoft.com/office/2006/metadata/properties" ma:root="true" ma:fieldsID="833f161edb6f61ba768cee7993755890" ns2:_="" ns3:_="">
    <xsd:import namespace="911a242a-b86b-4d84-b653-fe89a0c00260"/>
    <xsd:import namespace="0f237262-9dbc-4cdd-8adf-cd692af5474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1a242a-b86b-4d84-b653-fe89a0c0026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f237262-9dbc-4cdd-8adf-cd692af5474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FD44154-6D06-4069-80A8-3FC6004DDD91}">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A16F777C-29B6-4014-81A2-8A37F9FDBC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1a242a-b86b-4d84-b653-fe89a0c00260"/>
    <ds:schemaRef ds:uri="0f237262-9dbc-4cdd-8adf-cd692af5474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7B4F45D-1D8C-4FFC-ADFD-7DA463697B2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 for Bar Graph (# days)</vt:lpstr>
      <vt:lpstr>Bar Graph (# years)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Reinbold, Patric</dc:creator>
  <cp:keywords/>
  <dc:description/>
  <cp:lastModifiedBy>Arguello, Michael</cp:lastModifiedBy>
  <cp:revision/>
  <dcterms:created xsi:type="dcterms:W3CDTF">2022-03-11T13:11:25Z</dcterms:created>
  <dcterms:modified xsi:type="dcterms:W3CDTF">2024-05-30T20:18:03Z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0x01010072E8BA579500E0408E7817D3257F2C67</vt:lpwstr>
  </property>
</Properties>
</file>